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odklady\2024\5725_19a - červená vodam-mlýnický dvůr - obnova místní komunikace aktualizace\rozpočet\4\"/>
    </mc:Choice>
  </mc:AlternateContent>
  <bookViews>
    <workbookView xWindow="0" yWindow="0" windowWidth="0" windowHeight="0"/>
  </bookViews>
  <sheets>
    <sheet name="Rekapitulace zakázky" sheetId="1" r:id="rId1"/>
    <sheet name="D.1.1.2 SO 101.2a - Obnov..." sheetId="2" r:id="rId2"/>
    <sheet name="D.1.1.2 SO 101.2b - Obnov..." sheetId="3" r:id="rId3"/>
    <sheet name="D.2.1 SO 801.1a - Obnova ..." sheetId="4" r:id="rId4"/>
    <sheet name="D.2.1 SO 801.1b - Obnova ..." sheetId="5" r:id="rId5"/>
    <sheet name="D.1.2.2 SO 102.2 - Obnova..." sheetId="6" r:id="rId6"/>
    <sheet name="D.1.2.1 SO 102.1 - Obnova..." sheetId="7" r:id="rId7"/>
    <sheet name="VON - Vedlejší a ostatní ..." sheetId="8" r:id="rId8"/>
    <sheet name="Pokyny pro vyplnění" sheetId="9" r:id="rId9"/>
  </sheets>
  <definedNames>
    <definedName name="_xlnm.Print_Area" localSheetId="0">'Rekapitulace zakázky'!$D$4:$AO$36,'Rekapitulace zakázky'!$C$42:$AQ$71</definedName>
    <definedName name="_xlnm.Print_Titles" localSheetId="0">'Rekapitulace zakázky'!$52:$52</definedName>
    <definedName name="_xlnm._FilterDatabase" localSheetId="1" hidden="1">'D.1.1.2 SO 101.2a - Obnov...'!$C$100:$K$327</definedName>
    <definedName name="_xlnm.Print_Area" localSheetId="1">'D.1.1.2 SO 101.2a - Obnov...'!$C$4:$J$43,'D.1.1.2 SO 101.2a - Obnov...'!$C$49:$J$78,'D.1.1.2 SO 101.2a - Obnov...'!$C$84:$K$327</definedName>
    <definedName name="_xlnm.Print_Titles" localSheetId="1">'D.1.1.2 SO 101.2a - Obnov...'!$100:$100</definedName>
    <definedName name="_xlnm._FilterDatabase" localSheetId="2" hidden="1">'D.1.1.2 SO 101.2b - Obnov...'!$C$94:$K$185</definedName>
    <definedName name="_xlnm.Print_Area" localSheetId="2">'D.1.1.2 SO 101.2b - Obnov...'!$C$4:$J$43,'D.1.1.2 SO 101.2b - Obnov...'!$C$49:$J$72,'D.1.1.2 SO 101.2b - Obnov...'!$C$78:$K$185</definedName>
    <definedName name="_xlnm.Print_Titles" localSheetId="2">'D.1.1.2 SO 101.2b - Obnov...'!$94:$94</definedName>
    <definedName name="_xlnm._FilterDatabase" localSheetId="3" hidden="1">'D.2.1 SO 801.1a - Obnova ...'!$C$87:$K$149</definedName>
    <definedName name="_xlnm.Print_Area" localSheetId="3">'D.2.1 SO 801.1a - Obnova ...'!$C$4:$J$41,'D.2.1 SO 801.1a - Obnova ...'!$C$47:$J$67,'D.2.1 SO 801.1a - Obnova ...'!$C$73:$K$149</definedName>
    <definedName name="_xlnm.Print_Titles" localSheetId="3">'D.2.1 SO 801.1a - Obnova ...'!$87:$87</definedName>
    <definedName name="_xlnm._FilterDatabase" localSheetId="4" hidden="1">'D.2.1 SO 801.1b - Obnova ...'!$C$87:$K$123</definedName>
    <definedName name="_xlnm.Print_Area" localSheetId="4">'D.2.1 SO 801.1b - Obnova ...'!$C$4:$J$41,'D.2.1 SO 801.1b - Obnova ...'!$C$47:$J$67,'D.2.1 SO 801.1b - Obnova ...'!$C$73:$K$123</definedName>
    <definedName name="_xlnm.Print_Titles" localSheetId="4">'D.2.1 SO 801.1b - Obnova ...'!$87:$87</definedName>
    <definedName name="_xlnm._FilterDatabase" localSheetId="5" hidden="1">'D.1.2.2 SO 102.2 - Obnova...'!$C$98:$K$273</definedName>
    <definedName name="_xlnm.Print_Area" localSheetId="5">'D.1.2.2 SO 102.2 - Obnova...'!$C$4:$J$43,'D.1.2.2 SO 102.2 - Obnova...'!$C$49:$J$76,'D.1.2.2 SO 102.2 - Obnova...'!$C$82:$K$273</definedName>
    <definedName name="_xlnm.Print_Titles" localSheetId="5">'D.1.2.2 SO 102.2 - Obnova...'!$98:$98</definedName>
    <definedName name="_xlnm._FilterDatabase" localSheetId="6" hidden="1">'D.1.2.1 SO 102.1 - Obnova...'!$C$98:$K$197</definedName>
    <definedName name="_xlnm.Print_Area" localSheetId="6">'D.1.2.1 SO 102.1 - Obnova...'!$C$4:$J$43,'D.1.2.1 SO 102.1 - Obnova...'!$C$49:$J$76,'D.1.2.1 SO 102.1 - Obnova...'!$C$82:$K$197</definedName>
    <definedName name="_xlnm.Print_Titles" localSheetId="6">'D.1.2.1 SO 102.1 - Obnova...'!$98:$98</definedName>
    <definedName name="_xlnm._FilterDatabase" localSheetId="7" hidden="1">'VON - Vedlejší a ostatní ...'!$C$81:$K$110</definedName>
    <definedName name="_xlnm.Print_Area" localSheetId="7">'VON - Vedlejší a ostatní ...'!$C$4:$J$39,'VON - Vedlejší a ostatní ...'!$C$45:$J$63,'VON - Vedlejší a ostatní ...'!$C$69:$K$110</definedName>
    <definedName name="_xlnm.Print_Titles" localSheetId="7">'VON - Vedlejší a ostatní ...'!$81:$81</definedName>
  </definedNames>
  <calcPr/>
</workbook>
</file>

<file path=xl/calcChain.xml><?xml version="1.0" encoding="utf-8"?>
<calcChain xmlns="http://schemas.openxmlformats.org/spreadsheetml/2006/main">
  <c i="8" l="1" r="J37"/>
  <c r="J36"/>
  <c i="1" r="AY70"/>
  <c i="8" r="J35"/>
  <c i="1" r="AX70"/>
  <c i="8"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76"/>
  <c r="E7"/>
  <c r="E72"/>
  <c i="7" r="J41"/>
  <c r="J40"/>
  <c i="1" r="AY69"/>
  <c i="7" r="J39"/>
  <c i="1" r="AX69"/>
  <c i="7" r="BI196"/>
  <c r="BH196"/>
  <c r="BG196"/>
  <c r="BF196"/>
  <c r="T196"/>
  <c r="T195"/>
  <c r="T194"/>
  <c r="R196"/>
  <c r="R195"/>
  <c r="R194"/>
  <c r="P196"/>
  <c r="P195"/>
  <c r="P194"/>
  <c r="BI192"/>
  <c r="BH192"/>
  <c r="BG192"/>
  <c r="BF192"/>
  <c r="T192"/>
  <c r="T191"/>
  <c r="R192"/>
  <c r="R191"/>
  <c r="P192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J95"/>
  <c r="F95"/>
  <c r="F93"/>
  <c r="E91"/>
  <c r="J62"/>
  <c r="F62"/>
  <c r="F60"/>
  <c r="E58"/>
  <c r="J28"/>
  <c r="E28"/>
  <c r="J63"/>
  <c r="J27"/>
  <c r="J22"/>
  <c r="E22"/>
  <c r="F96"/>
  <c r="J21"/>
  <c r="J16"/>
  <c r="J93"/>
  <c r="E7"/>
  <c r="E52"/>
  <c i="6" r="J41"/>
  <c r="J40"/>
  <c i="1" r="AY66"/>
  <c i="6" r="J39"/>
  <c i="1" r="AX66"/>
  <c i="6" r="BI272"/>
  <c r="BH272"/>
  <c r="BG272"/>
  <c r="BF272"/>
  <c r="T272"/>
  <c r="T271"/>
  <c r="T270"/>
  <c r="R272"/>
  <c r="R271"/>
  <c r="R270"/>
  <c r="P272"/>
  <c r="P271"/>
  <c r="P270"/>
  <c r="BI268"/>
  <c r="BH268"/>
  <c r="BG268"/>
  <c r="BF268"/>
  <c r="T268"/>
  <c r="T267"/>
  <c r="R268"/>
  <c r="R267"/>
  <c r="P268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0"/>
  <c r="BH170"/>
  <c r="BG170"/>
  <c r="BF170"/>
  <c r="T170"/>
  <c r="R170"/>
  <c r="P170"/>
  <c r="BI165"/>
  <c r="BH165"/>
  <c r="BG165"/>
  <c r="BF165"/>
  <c r="T165"/>
  <c r="R165"/>
  <c r="P165"/>
  <c r="BI157"/>
  <c r="BH157"/>
  <c r="BG157"/>
  <c r="BF157"/>
  <c r="T157"/>
  <c r="R157"/>
  <c r="P157"/>
  <c r="BI149"/>
  <c r="BH149"/>
  <c r="BG149"/>
  <c r="BF149"/>
  <c r="T149"/>
  <c r="R149"/>
  <c r="P149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5"/>
  <c r="BH125"/>
  <c r="BG125"/>
  <c r="BF125"/>
  <c r="T125"/>
  <c r="R125"/>
  <c r="P125"/>
  <c r="BI117"/>
  <c r="BH117"/>
  <c r="BG117"/>
  <c r="BF117"/>
  <c r="T117"/>
  <c r="R117"/>
  <c r="P117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J95"/>
  <c r="F95"/>
  <c r="F93"/>
  <c r="E91"/>
  <c r="J62"/>
  <c r="F62"/>
  <c r="F60"/>
  <c r="E58"/>
  <c r="J28"/>
  <c r="E28"/>
  <c r="J96"/>
  <c r="J27"/>
  <c r="J22"/>
  <c r="E22"/>
  <c r="F96"/>
  <c r="J21"/>
  <c r="J16"/>
  <c r="J93"/>
  <c r="E7"/>
  <c r="E85"/>
  <c i="5" r="J39"/>
  <c r="J38"/>
  <c i="1" r="AY63"/>
  <c i="5" r="J37"/>
  <c i="1" r="AX63"/>
  <c i="5"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59"/>
  <c r="J19"/>
  <c r="J14"/>
  <c r="J56"/>
  <c r="E7"/>
  <c r="E76"/>
  <c i="4" r="J39"/>
  <c r="J38"/>
  <c i="1" r="AY62"/>
  <c i="4" r="J37"/>
  <c i="1" r="AX62"/>
  <c i="4"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85"/>
  <c r="J19"/>
  <c r="J14"/>
  <c r="J56"/>
  <c r="E7"/>
  <c r="E50"/>
  <c i="3" r="J41"/>
  <c r="J40"/>
  <c i="1" r="AY60"/>
  <c i="3" r="J39"/>
  <c i="1" r="AX60"/>
  <c i="3" r="BI184"/>
  <c r="BH184"/>
  <c r="BG184"/>
  <c r="BF184"/>
  <c r="T184"/>
  <c r="T183"/>
  <c r="R184"/>
  <c r="R183"/>
  <c r="P184"/>
  <c r="P183"/>
  <c r="BI181"/>
  <c r="BH181"/>
  <c r="BG181"/>
  <c r="BF181"/>
  <c r="T181"/>
  <c r="T180"/>
  <c r="R181"/>
  <c r="R180"/>
  <c r="P181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27"/>
  <c r="BH127"/>
  <c r="BG127"/>
  <c r="BF127"/>
  <c r="T127"/>
  <c r="R127"/>
  <c r="P127"/>
  <c r="BI124"/>
  <c r="BH124"/>
  <c r="BG124"/>
  <c r="BF124"/>
  <c r="T124"/>
  <c r="R124"/>
  <c r="P124"/>
  <c r="BI118"/>
  <c r="BH118"/>
  <c r="BG118"/>
  <c r="BF118"/>
  <c r="T118"/>
  <c r="R118"/>
  <c r="P118"/>
  <c r="BI111"/>
  <c r="BH111"/>
  <c r="BG111"/>
  <c r="BF111"/>
  <c r="T111"/>
  <c r="R111"/>
  <c r="P111"/>
  <c r="BI105"/>
  <c r="BH105"/>
  <c r="BG105"/>
  <c r="BF105"/>
  <c r="T105"/>
  <c r="R105"/>
  <c r="P105"/>
  <c r="BI98"/>
  <c r="BH98"/>
  <c r="BG98"/>
  <c r="BF98"/>
  <c r="T98"/>
  <c r="R98"/>
  <c r="P98"/>
  <c r="J91"/>
  <c r="F91"/>
  <c r="F89"/>
  <c r="E87"/>
  <c r="J62"/>
  <c r="F62"/>
  <c r="F60"/>
  <c r="E58"/>
  <c r="J28"/>
  <c r="E28"/>
  <c r="J63"/>
  <c r="J27"/>
  <c r="J22"/>
  <c r="E22"/>
  <c r="F92"/>
  <c r="J21"/>
  <c r="J16"/>
  <c r="J89"/>
  <c r="E7"/>
  <c r="E52"/>
  <c i="2" r="J41"/>
  <c r="J40"/>
  <c i="1" r="AY57"/>
  <c i="2" r="J39"/>
  <c i="1" r="AX57"/>
  <c i="2" r="BI326"/>
  <c r="BH326"/>
  <c r="BG326"/>
  <c r="BF326"/>
  <c r="T326"/>
  <c r="T325"/>
  <c r="R326"/>
  <c r="R325"/>
  <c r="P326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60"/>
  <c r="BH260"/>
  <c r="BG260"/>
  <c r="BF260"/>
  <c r="T260"/>
  <c r="R260"/>
  <c r="P260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3"/>
  <c r="BH233"/>
  <c r="BG233"/>
  <c r="BF233"/>
  <c r="T233"/>
  <c r="R233"/>
  <c r="P233"/>
  <c r="BI229"/>
  <c r="BH229"/>
  <c r="BG229"/>
  <c r="BF229"/>
  <c r="T229"/>
  <c r="T228"/>
  <c r="R229"/>
  <c r="R228"/>
  <c r="P229"/>
  <c r="P228"/>
  <c r="BI226"/>
  <c r="BH226"/>
  <c r="BG226"/>
  <c r="BF226"/>
  <c r="T226"/>
  <c r="T225"/>
  <c r="R226"/>
  <c r="R225"/>
  <c r="P226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4"/>
  <c r="BH124"/>
  <c r="BG124"/>
  <c r="BF124"/>
  <c r="T124"/>
  <c r="R124"/>
  <c r="P124"/>
  <c r="BI118"/>
  <c r="BH118"/>
  <c r="BG118"/>
  <c r="BF118"/>
  <c r="T118"/>
  <c r="R118"/>
  <c r="P118"/>
  <c r="BI110"/>
  <c r="BH110"/>
  <c r="BG110"/>
  <c r="BF110"/>
  <c r="T110"/>
  <c r="R110"/>
  <c r="P110"/>
  <c r="BI104"/>
  <c r="BH104"/>
  <c r="BG104"/>
  <c r="BF104"/>
  <c r="T104"/>
  <c r="R104"/>
  <c r="P104"/>
  <c r="J97"/>
  <c r="F97"/>
  <c r="F95"/>
  <c r="E93"/>
  <c r="J62"/>
  <c r="F62"/>
  <c r="F60"/>
  <c r="E58"/>
  <c r="J28"/>
  <c r="E28"/>
  <c r="J98"/>
  <c r="J27"/>
  <c r="J22"/>
  <c r="E22"/>
  <c r="F98"/>
  <c r="J21"/>
  <c r="J16"/>
  <c r="J60"/>
  <c r="E7"/>
  <c r="E87"/>
  <c i="1" r="L50"/>
  <c r="AM50"/>
  <c r="AM49"/>
  <c r="L49"/>
  <c r="AM47"/>
  <c r="L47"/>
  <c r="L45"/>
  <c r="L44"/>
  <c i="2" r="BK326"/>
  <c r="BK314"/>
  <c r="BK296"/>
  <c r="J285"/>
  <c r="J229"/>
  <c r="J203"/>
  <c r="J165"/>
  <c r="J118"/>
  <c r="BK311"/>
  <c r="J288"/>
  <c r="J181"/>
  <c r="BK153"/>
  <c r="BK104"/>
  <c r="J260"/>
  <c r="J206"/>
  <c r="BK186"/>
  <c r="J153"/>
  <c r="J308"/>
  <c r="J298"/>
  <c r="BK279"/>
  <c r="BK267"/>
  <c r="J245"/>
  <c r="BK229"/>
  <c r="J216"/>
  <c r="J186"/>
  <c r="BK141"/>
  <c r="J110"/>
  <c i="1" r="AS56"/>
  <c i="3" r="J177"/>
  <c r="BK165"/>
  <c r="J155"/>
  <c r="BK147"/>
  <c r="BK144"/>
  <c r="BK139"/>
  <c r="J127"/>
  <c r="BK118"/>
  <c r="BK111"/>
  <c r="BK98"/>
  <c r="BK168"/>
  <c r="J150"/>
  <c r="BK124"/>
  <c i="4" r="BK148"/>
  <c r="J139"/>
  <c r="BK128"/>
  <c r="BK120"/>
  <c r="BK106"/>
  <c r="BK91"/>
  <c r="BK136"/>
  <c r="J122"/>
  <c r="J109"/>
  <c r="BK97"/>
  <c r="J103"/>
  <c i="5" r="J111"/>
  <c r="J100"/>
  <c r="J122"/>
  <c r="J105"/>
  <c r="BK122"/>
  <c r="BK97"/>
  <c i="6" r="J268"/>
  <c r="J232"/>
  <c r="J205"/>
  <c r="BK170"/>
  <c r="J131"/>
  <c r="BK102"/>
  <c r="J260"/>
  <c r="BK241"/>
  <c r="BK203"/>
  <c r="J180"/>
  <c r="BK165"/>
  <c r="J117"/>
  <c r="J236"/>
  <c r="J218"/>
  <c r="BK189"/>
  <c r="J157"/>
  <c r="BK265"/>
  <c r="J229"/>
  <c r="J203"/>
  <c r="J149"/>
  <c r="BK111"/>
  <c i="7" r="BK164"/>
  <c r="J145"/>
  <c r="J127"/>
  <c r="J192"/>
  <c r="BK167"/>
  <c r="BK127"/>
  <c r="BK186"/>
  <c r="J167"/>
  <c r="BK125"/>
  <c r="BK158"/>
  <c r="BK133"/>
  <c r="BK106"/>
  <c i="8" r="BK98"/>
  <c r="BK107"/>
  <c r="J98"/>
  <c r="J107"/>
  <c r="J92"/>
  <c r="J85"/>
  <c r="J88"/>
  <c i="2" r="J323"/>
  <c r="J305"/>
  <c r="BK288"/>
  <c r="J233"/>
  <c r="BK212"/>
  <c r="J197"/>
  <c r="BK162"/>
  <c r="BK110"/>
  <c r="J311"/>
  <c r="BK285"/>
  <c r="BK276"/>
  <c r="BK165"/>
  <c r="J148"/>
  <c i="1" r="AS68"/>
  <c i="2" r="J253"/>
  <c r="BK240"/>
  <c r="BK178"/>
  <c r="BK148"/>
  <c r="BK305"/>
  <c r="J296"/>
  <c r="J276"/>
  <c r="J267"/>
  <c r="BK243"/>
  <c r="J226"/>
  <c r="J212"/>
  <c r="BK175"/>
  <c r="BK138"/>
  <c r="BK118"/>
  <c i="3" r="J184"/>
  <c r="BK171"/>
  <c r="BK184"/>
  <c r="J171"/>
  <c r="BK155"/>
  <c r="BK127"/>
  <c r="J98"/>
  <c i="4" r="J136"/>
  <c r="J128"/>
  <c r="J117"/>
  <c r="BK94"/>
  <c r="J142"/>
  <c r="J125"/>
  <c r="BK114"/>
  <c r="BK103"/>
  <c i="5" r="J114"/>
  <c r="J103"/>
  <c r="BK114"/>
  <c r="BK103"/>
  <c r="J119"/>
  <c i="6" r="BK272"/>
  <c r="J262"/>
  <c r="J226"/>
  <c r="J192"/>
  <c r="J142"/>
  <c r="BK117"/>
  <c r="BK232"/>
  <c r="J189"/>
  <c r="BK142"/>
  <c r="J125"/>
  <c r="BK249"/>
  <c r="BK226"/>
  <c r="BK200"/>
  <c r="J183"/>
  <c r="J102"/>
  <c r="J249"/>
  <c r="BK218"/>
  <c r="J200"/>
  <c r="BK131"/>
  <c i="7" r="BK174"/>
  <c r="J147"/>
  <c r="J136"/>
  <c r="J109"/>
  <c r="J180"/>
  <c r="J156"/>
  <c r="BK145"/>
  <c r="J106"/>
  <c r="BK184"/>
  <c r="BK170"/>
  <c r="J158"/>
  <c r="J121"/>
  <c r="BK156"/>
  <c r="BK147"/>
  <c r="BK121"/>
  <c r="BK112"/>
  <c i="8" r="J103"/>
  <c r="J109"/>
  <c r="BK100"/>
  <c r="BK89"/>
  <c r="J100"/>
  <c r="J89"/>
  <c r="J96"/>
  <c r="BK85"/>
  <c i="2" r="J326"/>
  <c r="J320"/>
  <c r="BK301"/>
  <c r="J291"/>
  <c r="BK245"/>
  <c r="BK226"/>
  <c r="BK206"/>
  <c r="BK181"/>
  <c r="J138"/>
  <c i="1" r="AS59"/>
  <c i="2" r="BK291"/>
  <c r="J283"/>
  <c r="BK216"/>
  <c r="J162"/>
  <c r="J141"/>
  <c r="BK318"/>
  <c r="J243"/>
  <c r="BK203"/>
  <c r="J175"/>
  <c i="1" r="AS61"/>
  <c i="2" r="BK273"/>
  <c r="BK260"/>
  <c r="J240"/>
  <c r="BK219"/>
  <c r="BK200"/>
  <c r="BK156"/>
  <c r="J124"/>
  <c r="J104"/>
  <c i="3" r="J181"/>
  <c r="J174"/>
  <c r="BK174"/>
  <c r="J162"/>
  <c r="BK135"/>
  <c r="BK105"/>
  <c i="4" r="BK145"/>
  <c r="BK133"/>
  <c r="BK125"/>
  <c r="BK100"/>
  <c r="J148"/>
  <c r="BK139"/>
  <c r="BK131"/>
  <c r="J120"/>
  <c r="J100"/>
  <c r="BK109"/>
  <c i="5" r="BK116"/>
  <c r="BK105"/>
  <c r="J91"/>
  <c r="BK111"/>
  <c r="J94"/>
  <c r="J116"/>
  <c r="BK94"/>
  <c i="6" r="J265"/>
  <c r="BK229"/>
  <c r="J196"/>
  <c r="BK177"/>
  <c r="BK137"/>
  <c r="J111"/>
  <c r="BK268"/>
  <c r="J256"/>
  <c r="BK238"/>
  <c r="BK192"/>
  <c r="J177"/>
  <c r="J137"/>
  <c r="BK260"/>
  <c r="J244"/>
  <c r="J223"/>
  <c r="BK196"/>
  <c r="BK180"/>
  <c r="BK256"/>
  <c r="J238"/>
  <c r="BK213"/>
  <c r="J165"/>
  <c r="BK125"/>
  <c i="7" r="BK177"/>
  <c r="J150"/>
  <c r="BK130"/>
  <c r="J177"/>
  <c r="J161"/>
  <c r="J143"/>
  <c r="J133"/>
  <c r="J189"/>
  <c r="J164"/>
  <c r="J130"/>
  <c r="BK115"/>
  <c r="J153"/>
  <c r="J125"/>
  <c r="J115"/>
  <c r="BK102"/>
  <c i="8" r="BK105"/>
  <c r="BK101"/>
  <c r="BK92"/>
  <c r="J101"/>
  <c r="J90"/>
  <c r="J94"/>
  <c r="J87"/>
  <c i="2" r="BK323"/>
  <c r="J318"/>
  <c r="BK298"/>
  <c r="J249"/>
  <c r="BK222"/>
  <c r="J200"/>
  <c r="J178"/>
  <c r="BK124"/>
  <c r="J314"/>
  <c r="J279"/>
  <c r="BK209"/>
  <c r="J156"/>
  <c r="BK132"/>
  <c r="BK320"/>
  <c r="BK249"/>
  <c r="J219"/>
  <c r="BK197"/>
  <c r="J159"/>
  <c r="BK308"/>
  <c r="J301"/>
  <c r="BK283"/>
  <c r="J273"/>
  <c r="BK253"/>
  <c r="BK233"/>
  <c r="J222"/>
  <c r="J209"/>
  <c r="BK159"/>
  <c r="J132"/>
  <c i="1" r="AS65"/>
  <c i="3" r="BK177"/>
  <c r="J168"/>
  <c r="BK162"/>
  <c r="BK150"/>
  <c r="J147"/>
  <c r="J144"/>
  <c r="J135"/>
  <c r="J124"/>
  <c r="J118"/>
  <c r="J105"/>
  <c r="BK181"/>
  <c r="J165"/>
  <c r="J139"/>
  <c r="J111"/>
  <c i="4" r="BK142"/>
  <c r="J131"/>
  <c r="BK122"/>
  <c r="J114"/>
  <c r="J97"/>
  <c r="J145"/>
  <c r="J133"/>
  <c r="BK117"/>
  <c r="J106"/>
  <c r="J94"/>
  <c r="J91"/>
  <c i="5" r="BK108"/>
  <c r="J97"/>
  <c r="BK119"/>
  <c r="J108"/>
  <c r="BK91"/>
  <c r="BK100"/>
  <c i="6" r="J272"/>
  <c r="BK236"/>
  <c r="J209"/>
  <c r="J186"/>
  <c r="BK149"/>
  <c r="J134"/>
  <c r="J106"/>
  <c r="BK262"/>
  <c r="BK244"/>
  <c r="J213"/>
  <c r="BK183"/>
  <c r="J170"/>
  <c r="BK134"/>
  <c r="J253"/>
  <c r="J241"/>
  <c r="BK209"/>
  <c r="BK186"/>
  <c r="BK106"/>
  <c r="BK253"/>
  <c r="BK223"/>
  <c r="BK205"/>
  <c r="BK157"/>
  <c i="7" r="BK189"/>
  <c r="BK161"/>
  <c r="BK143"/>
  <c r="J118"/>
  <c r="J184"/>
  <c r="BK153"/>
  <c r="BK136"/>
  <c r="J196"/>
  <c r="J174"/>
  <c r="BK139"/>
  <c r="J112"/>
  <c r="J102"/>
  <c r="BK196"/>
  <c r="BK192"/>
  <c r="J186"/>
  <c r="BK180"/>
  <c r="J170"/>
  <c r="BK150"/>
  <c r="J139"/>
  <c r="BK118"/>
  <c r="BK109"/>
  <c i="8" r="BK109"/>
  <c r="BK88"/>
  <c r="BK103"/>
  <c r="BK94"/>
  <c r="J105"/>
  <c r="BK96"/>
  <c r="BK87"/>
  <c r="BK90"/>
  <c i="2" l="1" r="P103"/>
  <c r="P102"/>
  <c r="P101"/>
  <c i="1" r="AU57"/>
  <c i="2" r="P215"/>
  <c r="P232"/>
  <c r="P295"/>
  <c r="P300"/>
  <c r="P317"/>
  <c i="3" r="T97"/>
  <c r="T96"/>
  <c r="T95"/>
  <c i="4" r="P90"/>
  <c r="P89"/>
  <c r="P88"/>
  <c i="1" r="AU62"/>
  <c i="5" r="BK90"/>
  <c r="J90"/>
  <c r="J65"/>
  <c r="T90"/>
  <c r="T89"/>
  <c r="T88"/>
  <c i="6" r="T101"/>
  <c r="BK195"/>
  <c r="J195"/>
  <c r="J70"/>
  <c r="BK248"/>
  <c r="J248"/>
  <c r="J71"/>
  <c r="BK259"/>
  <c r="J259"/>
  <c r="J72"/>
  <c i="7" r="R101"/>
  <c r="P142"/>
  <c i="8" r="BK84"/>
  <c i="2" r="R103"/>
  <c r="R215"/>
  <c r="T232"/>
  <c r="R295"/>
  <c r="R300"/>
  <c r="R317"/>
  <c i="3" r="BK97"/>
  <c r="J97"/>
  <c r="J69"/>
  <c i="4" r="T90"/>
  <c r="T89"/>
  <c r="T88"/>
  <c i="5" r="P90"/>
  <c r="P89"/>
  <c r="P88"/>
  <c i="1" r="AU63"/>
  <c i="6" r="R101"/>
  <c r="R195"/>
  <c r="T248"/>
  <c r="T259"/>
  <c i="7" r="T101"/>
  <c r="T142"/>
  <c r="P173"/>
  <c r="T173"/>
  <c r="P183"/>
  <c r="T183"/>
  <c i="8" r="R84"/>
  <c r="P104"/>
  <c i="2" r="T103"/>
  <c r="T102"/>
  <c r="T101"/>
  <c r="T215"/>
  <c r="R232"/>
  <c r="T295"/>
  <c r="T300"/>
  <c r="T317"/>
  <c i="3" r="R97"/>
  <c r="R96"/>
  <c r="R95"/>
  <c i="4" r="R90"/>
  <c r="R89"/>
  <c r="R88"/>
  <c i="5" r="R90"/>
  <c r="R89"/>
  <c r="R88"/>
  <c i="6" r="BK101"/>
  <c r="J101"/>
  <c r="J69"/>
  <c r="P195"/>
  <c r="R248"/>
  <c r="P259"/>
  <c i="7" r="P101"/>
  <c r="P100"/>
  <c r="P99"/>
  <c i="1" r="AU69"/>
  <c i="7" r="R142"/>
  <c i="8" r="P84"/>
  <c r="P83"/>
  <c r="P82"/>
  <c i="1" r="AU70"/>
  <c i="8" r="BK104"/>
  <c r="J104"/>
  <c r="J62"/>
  <c r="R104"/>
  <c i="2" r="BK103"/>
  <c r="J103"/>
  <c r="J69"/>
  <c r="BK215"/>
  <c r="J215"/>
  <c r="J70"/>
  <c r="BK232"/>
  <c r="J232"/>
  <c r="J73"/>
  <c r="BK295"/>
  <c r="J295"/>
  <c r="J74"/>
  <c r="BK300"/>
  <c r="J300"/>
  <c r="J75"/>
  <c r="BK317"/>
  <c r="J317"/>
  <c r="J76"/>
  <c i="3" r="P97"/>
  <c r="P96"/>
  <c r="P95"/>
  <c i="1" r="AU60"/>
  <c i="4" r="BK90"/>
  <c r="J90"/>
  <c r="J65"/>
  <c i="6" r="P101"/>
  <c r="P100"/>
  <c r="P99"/>
  <c i="1" r="AU66"/>
  <c i="6" r="T195"/>
  <c r="P248"/>
  <c r="R259"/>
  <c i="7" r="BK101"/>
  <c r="J101"/>
  <c r="J69"/>
  <c r="BK142"/>
  <c r="J142"/>
  <c r="J70"/>
  <c r="BK173"/>
  <c r="J173"/>
  <c r="J71"/>
  <c r="R173"/>
  <c r="BK183"/>
  <c r="J183"/>
  <c r="J72"/>
  <c r="R183"/>
  <c i="8" r="T84"/>
  <c r="T83"/>
  <c r="T82"/>
  <c r="T104"/>
  <c i="2" r="BK325"/>
  <c r="J325"/>
  <c r="J77"/>
  <c i="3" r="BK180"/>
  <c r="J180"/>
  <c r="J70"/>
  <c r="BK183"/>
  <c r="J183"/>
  <c r="J71"/>
  <c i="6" r="BK271"/>
  <c r="J271"/>
  <c r="J75"/>
  <c i="7" r="BK191"/>
  <c r="J191"/>
  <c r="J73"/>
  <c i="5" r="BK121"/>
  <c r="J121"/>
  <c r="J66"/>
  <c i="2" r="BK225"/>
  <c r="J225"/>
  <c r="J71"/>
  <c r="BK228"/>
  <c r="J228"/>
  <c r="J72"/>
  <c i="4" r="BK147"/>
  <c r="J147"/>
  <c r="J66"/>
  <c i="6" r="BK267"/>
  <c r="J267"/>
  <c r="J73"/>
  <c i="7" r="BK195"/>
  <c r="J195"/>
  <c r="J75"/>
  <c i="8" r="E48"/>
  <c r="J79"/>
  <c r="BE87"/>
  <c r="BE88"/>
  <c r="BE103"/>
  <c r="BE105"/>
  <c r="F55"/>
  <c r="BE98"/>
  <c r="J52"/>
  <c r="BE85"/>
  <c r="BE107"/>
  <c r="BE109"/>
  <c r="BE89"/>
  <c r="BE90"/>
  <c r="BE92"/>
  <c r="BE94"/>
  <c r="BE96"/>
  <c r="BE100"/>
  <c r="BE101"/>
  <c i="6" r="BK270"/>
  <c r="J270"/>
  <c r="J74"/>
  <c i="7" r="E85"/>
  <c r="J96"/>
  <c r="BE125"/>
  <c r="BE127"/>
  <c r="BE143"/>
  <c r="BE164"/>
  <c r="BE174"/>
  <c r="BE106"/>
  <c r="BE130"/>
  <c r="BE133"/>
  <c r="BE145"/>
  <c r="BE150"/>
  <c r="BE153"/>
  <c r="BE158"/>
  <c r="BE192"/>
  <c r="BE196"/>
  <c r="J60"/>
  <c r="BE112"/>
  <c r="BE115"/>
  <c r="BE121"/>
  <c r="BE136"/>
  <c r="BE147"/>
  <c r="BE161"/>
  <c r="BE177"/>
  <c r="BE186"/>
  <c r="BE189"/>
  <c r="F63"/>
  <c r="BE102"/>
  <c r="BE109"/>
  <c r="BE118"/>
  <c r="BE139"/>
  <c r="BE156"/>
  <c r="BE167"/>
  <c r="BE170"/>
  <c r="BE180"/>
  <c r="BE184"/>
  <c i="6" r="E52"/>
  <c r="F63"/>
  <c r="BE102"/>
  <c r="BE106"/>
  <c r="BE111"/>
  <c r="BE137"/>
  <c r="BE170"/>
  <c r="BE177"/>
  <c r="BE183"/>
  <c r="BE186"/>
  <c r="BE189"/>
  <c r="BE192"/>
  <c r="BE241"/>
  <c r="BE260"/>
  <c r="BE131"/>
  <c r="BE134"/>
  <c r="BE165"/>
  <c r="BE203"/>
  <c r="BE229"/>
  <c r="BE262"/>
  <c r="J60"/>
  <c r="BE117"/>
  <c r="BE125"/>
  <c r="BE142"/>
  <c r="BE149"/>
  <c r="BE196"/>
  <c r="BE205"/>
  <c r="BE209"/>
  <c r="BE218"/>
  <c r="BE226"/>
  <c r="BE249"/>
  <c r="BE265"/>
  <c r="J63"/>
  <c r="BE157"/>
  <c r="BE180"/>
  <c r="BE200"/>
  <c r="BE213"/>
  <c r="BE223"/>
  <c r="BE232"/>
  <c r="BE236"/>
  <c r="BE238"/>
  <c r="BE244"/>
  <c r="BE253"/>
  <c r="BE256"/>
  <c r="BE268"/>
  <c r="BE272"/>
  <c i="5" r="E50"/>
  <c r="F85"/>
  <c r="BE91"/>
  <c r="BE94"/>
  <c r="BE105"/>
  <c r="BE111"/>
  <c r="BE119"/>
  <c i="4" r="BK89"/>
  <c r="J89"/>
  <c r="J64"/>
  <c i="5" r="J59"/>
  <c r="J82"/>
  <c r="BE100"/>
  <c r="BE108"/>
  <c r="BE116"/>
  <c r="BE122"/>
  <c r="BE97"/>
  <c r="BE103"/>
  <c r="BE114"/>
  <c i="4" r="E76"/>
  <c r="BE94"/>
  <c r="BE106"/>
  <c r="F59"/>
  <c r="J82"/>
  <c r="BE91"/>
  <c r="BE97"/>
  <c r="BE103"/>
  <c r="J59"/>
  <c r="BE100"/>
  <c r="BE120"/>
  <c r="BE122"/>
  <c r="BE131"/>
  <c r="BE133"/>
  <c r="BE136"/>
  <c r="BE139"/>
  <c r="BE148"/>
  <c r="BE109"/>
  <c r="BE114"/>
  <c r="BE117"/>
  <c r="BE125"/>
  <c r="BE128"/>
  <c r="BE142"/>
  <c r="BE145"/>
  <c i="2" r="BK102"/>
  <c r="J102"/>
  <c r="J68"/>
  <c i="3" r="F63"/>
  <c r="E81"/>
  <c r="J92"/>
  <c r="BE111"/>
  <c r="BE124"/>
  <c r="BE127"/>
  <c r="BE147"/>
  <c r="BE150"/>
  <c r="BE181"/>
  <c r="BE184"/>
  <c r="J60"/>
  <c r="BE98"/>
  <c r="BE105"/>
  <c r="BE118"/>
  <c r="BE135"/>
  <c r="BE139"/>
  <c r="BE144"/>
  <c r="BE155"/>
  <c r="BE162"/>
  <c r="BE165"/>
  <c r="BE168"/>
  <c r="BE171"/>
  <c r="BE174"/>
  <c r="BE177"/>
  <c i="2" r="F63"/>
  <c r="BE148"/>
  <c r="BE178"/>
  <c r="BE203"/>
  <c r="BE243"/>
  <c r="BE245"/>
  <c r="BE260"/>
  <c r="BE267"/>
  <c r="BE273"/>
  <c r="BE279"/>
  <c r="BE291"/>
  <c r="J95"/>
  <c r="BE104"/>
  <c r="BE118"/>
  <c r="BE124"/>
  <c r="BE132"/>
  <c r="BE138"/>
  <c r="BE162"/>
  <c r="BE165"/>
  <c r="BE200"/>
  <c r="BE206"/>
  <c r="BE209"/>
  <c r="BE212"/>
  <c r="BE222"/>
  <c r="BE226"/>
  <c r="BE229"/>
  <c r="BE233"/>
  <c r="BE296"/>
  <c r="BE298"/>
  <c r="BE301"/>
  <c r="BE311"/>
  <c r="BE314"/>
  <c r="BE326"/>
  <c r="E52"/>
  <c r="BE110"/>
  <c r="BE159"/>
  <c r="BE175"/>
  <c r="BE186"/>
  <c r="BE197"/>
  <c r="BE219"/>
  <c r="BE276"/>
  <c r="BE283"/>
  <c r="BE308"/>
  <c r="BE320"/>
  <c r="J63"/>
  <c r="BE141"/>
  <c r="BE153"/>
  <c r="BE156"/>
  <c r="BE181"/>
  <c r="BE216"/>
  <c r="BE240"/>
  <c r="BE249"/>
  <c r="BE253"/>
  <c r="BE285"/>
  <c r="BE288"/>
  <c r="BE305"/>
  <c r="BE318"/>
  <c r="BE323"/>
  <c i="1" r="AU56"/>
  <c r="AU65"/>
  <c r="AS55"/>
  <c i="4" r="F36"/>
  <c i="1" r="BA62"/>
  <c i="4" r="F39"/>
  <c i="1" r="BD62"/>
  <c i="5" r="F37"/>
  <c i="1" r="BB63"/>
  <c i="6" r="F41"/>
  <c i="1" r="BD66"/>
  <c r="BD65"/>
  <c r="BD64"/>
  <c i="7" r="F40"/>
  <c i="1" r="BC69"/>
  <c r="BC68"/>
  <c r="AY68"/>
  <c i="8" r="F35"/>
  <c i="1" r="BB70"/>
  <c i="8" r="F37"/>
  <c i="1" r="BD70"/>
  <c r="AU59"/>
  <c i="2" r="F39"/>
  <c i="1" r="BB57"/>
  <c r="BB56"/>
  <c r="AX56"/>
  <c i="4" r="F37"/>
  <c i="1" r="BB62"/>
  <c i="4" r="J36"/>
  <c i="1" r="AW62"/>
  <c i="5" r="J36"/>
  <c i="1" r="AW63"/>
  <c i="5" r="F36"/>
  <c i="1" r="BA63"/>
  <c i="6" r="J38"/>
  <c i="1" r="AW66"/>
  <c i="7" r="F41"/>
  <c i="1" r="BD69"/>
  <c r="BD68"/>
  <c r="BD67"/>
  <c i="7" r="F38"/>
  <c i="1" r="BA69"/>
  <c r="BA68"/>
  <c r="BA67"/>
  <c r="AW67"/>
  <c i="8" r="F34"/>
  <c i="1" r="BA70"/>
  <c i="2" r="F40"/>
  <c i="1" r="BC57"/>
  <c r="BC56"/>
  <c r="BC55"/>
  <c r="AY55"/>
  <c i="6" r="F38"/>
  <c i="1" r="BA66"/>
  <c r="BA65"/>
  <c r="AW65"/>
  <c i="7" r="J38"/>
  <c i="1" r="AW69"/>
  <c i="8" r="J34"/>
  <c i="1" r="AW70"/>
  <c i="8" r="F36"/>
  <c i="1" r="BC70"/>
  <c r="AU68"/>
  <c i="2" r="F41"/>
  <c i="1" r="BD57"/>
  <c r="BD56"/>
  <c r="BD55"/>
  <c i="2" r="J38"/>
  <c i="1" r="AW57"/>
  <c i="2" r="F38"/>
  <c i="1" r="BA57"/>
  <c r="BA56"/>
  <c r="BA55"/>
  <c r="AS64"/>
  <c r="AS67"/>
  <c r="AS58"/>
  <c i="3" r="F38"/>
  <c i="1" r="BA60"/>
  <c r="BA59"/>
  <c r="BA58"/>
  <c r="AW58"/>
  <c i="3" r="F39"/>
  <c i="1" r="BB60"/>
  <c r="BB59"/>
  <c r="AX59"/>
  <c i="3" r="F41"/>
  <c i="1" r="BD60"/>
  <c r="BD59"/>
  <c r="BD58"/>
  <c i="3" r="J38"/>
  <c i="1" r="AW60"/>
  <c i="3" r="F40"/>
  <c i="1" r="BC60"/>
  <c r="BC59"/>
  <c r="BC58"/>
  <c r="AY58"/>
  <c i="4" r="F38"/>
  <c i="1" r="BC62"/>
  <c i="5" r="F38"/>
  <c i="1" r="BC63"/>
  <c i="5" r="F39"/>
  <c i="1" r="BD63"/>
  <c i="6" r="F40"/>
  <c i="1" r="BC66"/>
  <c r="BC65"/>
  <c r="AY65"/>
  <c i="6" r="F39"/>
  <c i="1" r="BB66"/>
  <c r="BB65"/>
  <c r="BB64"/>
  <c r="AX64"/>
  <c i="7" r="F39"/>
  <c i="1" r="BB69"/>
  <c r="BB68"/>
  <c r="AX68"/>
  <c i="8" l="1" r="BK83"/>
  <c r="J83"/>
  <c r="J60"/>
  <c i="6" r="R100"/>
  <c r="R99"/>
  <c i="2" r="R102"/>
  <c r="R101"/>
  <c i="8" r="R83"/>
  <c r="R82"/>
  <c i="7" r="T100"/>
  <c r="T99"/>
  <c r="R100"/>
  <c r="R99"/>
  <c i="6" r="T100"/>
  <c r="T99"/>
  <c i="8" r="J84"/>
  <c r="J61"/>
  <c i="7" r="BK194"/>
  <c r="J194"/>
  <c r="J74"/>
  <c i="5" r="BK89"/>
  <c r="J89"/>
  <c r="J64"/>
  <c i="7" r="BK100"/>
  <c r="J100"/>
  <c r="J68"/>
  <c i="3" r="BK96"/>
  <c r="J96"/>
  <c r="J68"/>
  <c i="6" r="BK100"/>
  <c r="J100"/>
  <c r="J68"/>
  <c r="BK99"/>
  <c r="J99"/>
  <c r="J67"/>
  <c i="4" r="BK88"/>
  <c r="J88"/>
  <c r="J63"/>
  <c i="2" r="BK101"/>
  <c r="J101"/>
  <c r="J67"/>
  <c i="1" r="AU64"/>
  <c r="AW56"/>
  <c i="2" r="F37"/>
  <c i="1" r="AZ57"/>
  <c r="AZ56"/>
  <c r="AZ55"/>
  <c r="AV55"/>
  <c i="5" r="F35"/>
  <c i="1" r="AZ63"/>
  <c i="7" r="F37"/>
  <c i="1" r="AZ69"/>
  <c r="AZ68"/>
  <c r="AV68"/>
  <c i="8" r="J33"/>
  <c i="1" r="AV70"/>
  <c r="AT70"/>
  <c r="AU58"/>
  <c r="AU55"/>
  <c r="AS54"/>
  <c r="BB55"/>
  <c r="AX55"/>
  <c r="BB58"/>
  <c r="AX58"/>
  <c r="AW59"/>
  <c i="3" r="J37"/>
  <c i="1" r="AV60"/>
  <c r="AT60"/>
  <c i="4" r="F35"/>
  <c i="1" r="AZ62"/>
  <c r="BD61"/>
  <c r="BC61"/>
  <c r="AY61"/>
  <c r="AX65"/>
  <c r="BC64"/>
  <c r="AY64"/>
  <c i="6" r="J37"/>
  <c i="1" r="AV66"/>
  <c r="AT66"/>
  <c r="AU67"/>
  <c r="AU61"/>
  <c r="AY56"/>
  <c i="2" r="J37"/>
  <c i="1" r="AV57"/>
  <c r="AT57"/>
  <c i="5" r="J35"/>
  <c i="1" r="AV63"/>
  <c r="AT63"/>
  <c r="BB67"/>
  <c r="AX67"/>
  <c r="AW68"/>
  <c r="BC67"/>
  <c r="AY67"/>
  <c i="7" r="J37"/>
  <c i="1" r="AV69"/>
  <c r="AT69"/>
  <c i="8" r="F33"/>
  <c i="1" r="AZ70"/>
  <c r="AW55"/>
  <c r="AY59"/>
  <c i="3" r="F37"/>
  <c i="1" r="AZ60"/>
  <c r="AZ59"/>
  <c r="AZ58"/>
  <c r="AV58"/>
  <c r="AT58"/>
  <c i="4" r="J35"/>
  <c i="1" r="AV62"/>
  <c r="AT62"/>
  <c r="BB61"/>
  <c r="AX61"/>
  <c r="BA61"/>
  <c r="AW61"/>
  <c r="BA64"/>
  <c r="AW64"/>
  <c i="6" r="F37"/>
  <c i="1" r="AZ66"/>
  <c r="AZ65"/>
  <c r="AZ64"/>
  <c r="AV64"/>
  <c i="3" l="1" r="BK95"/>
  <c r="J95"/>
  <c i="7" r="BK99"/>
  <c r="J99"/>
  <c r="J67"/>
  <c i="5" r="BK88"/>
  <c r="J88"/>
  <c r="J63"/>
  <c i="8" r="BK82"/>
  <c r="J82"/>
  <c i="1" r="AU54"/>
  <c r="AV56"/>
  <c r="AT56"/>
  <c r="AV65"/>
  <c r="AT65"/>
  <c r="AT68"/>
  <c r="BC54"/>
  <c r="AY54"/>
  <c i="3" r="J34"/>
  <c i="1" r="AG60"/>
  <c r="AG59"/>
  <c r="AG58"/>
  <c r="AN58"/>
  <c i="2" r="J34"/>
  <c i="1" r="AG57"/>
  <c r="AG56"/>
  <c r="AG55"/>
  <c r="AZ61"/>
  <c r="AV61"/>
  <c r="AT61"/>
  <c r="AZ67"/>
  <c r="AV67"/>
  <c r="AT67"/>
  <c r="BB54"/>
  <c r="AX54"/>
  <c i="8" r="J30"/>
  <c i="1" r="AG70"/>
  <c r="AV59"/>
  <c r="AT59"/>
  <c r="AN59"/>
  <c r="AT64"/>
  <c i="6" r="J34"/>
  <c i="1" r="AG66"/>
  <c r="AG65"/>
  <c r="AG64"/>
  <c r="BA54"/>
  <c r="W30"/>
  <c r="AT55"/>
  <c i="4" r="J32"/>
  <c i="1" r="AG62"/>
  <c r="BD54"/>
  <c r="W33"/>
  <c i="8" l="1" r="J39"/>
  <c i="3" r="J43"/>
  <c i="8" r="J59"/>
  <c i="3" r="J67"/>
  <c i="1" r="AN65"/>
  <c i="6" r="J43"/>
  <c i="1" r="AN66"/>
  <c r="AN64"/>
  <c i="4" r="J41"/>
  <c i="1" r="AN62"/>
  <c r="AN56"/>
  <c i="2" r="J43"/>
  <c i="1" r="AN57"/>
  <c r="AN55"/>
  <c r="AN70"/>
  <c r="AN60"/>
  <c i="5" r="J32"/>
  <c i="1" r="AG63"/>
  <c r="AG61"/>
  <c r="W31"/>
  <c i="7" r="J34"/>
  <c i="1" r="AG69"/>
  <c r="AG68"/>
  <c r="AG67"/>
  <c r="AN67"/>
  <c r="W32"/>
  <c r="AW54"/>
  <c r="AK30"/>
  <c r="AZ54"/>
  <c r="AV54"/>
  <c r="AK29"/>
  <c l="1" r="AN61"/>
  <c i="7" r="J43"/>
  <c i="5" r="J41"/>
  <c i="1" r="AN63"/>
  <c r="AN69"/>
  <c r="AN68"/>
  <c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<sst xmlns="http://schemas.openxmlformats.org/spreadsheetml/2006/main">
  <si>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</si>
  <si>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</si>
  <si>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</si>
  <si>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</si>
  <si>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</si>
  <si>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{44d83181-73ab-404d-89d2-3bf497b03031}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</si>
  <si>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</si>
  <si>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</si>
  <si>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</si>
  <si>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</si>
  <si>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</si>
  <si>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</si>
  <si>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</si>
  <si>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</si>
  <si>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572519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</si>
  <si>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</si>
  <si>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</si>
  <si>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PD - ČERVENÁ VODA/MLÝNICKÝ DVŮR - OBNOVA MÍSTNÍ KOMUNIKACE 96c a 83c</t>
  </si>
  <si>
    <t>KSO:</t>
  </si>
  <si>
    <t/>
  </si>
  <si>
    <t>CC-CZ:</t>
  </si>
  <si>
    <t>Místo:</t>
  </si>
  <si>
    <t>kat.úz.: Mlýnický dvůr, Heroltice u Štítů</t>
  </si>
  <si>
    <t>Datum:</t>
  </si>
  <si>
    <t>18. 11. 2021</t>
  </si>
  <si>
    <t>Zadavatel:</t>
  </si>
  <si>
    <t>IČ:</t>
  </si>
  <si>
    <t>00278637</t>
  </si>
  <si>
    <t>Obec Červená voda</t>
  </si>
  <si>
    <t>DIČ:</t>
  </si>
  <si>
    <t>CZ00278637</t>
  </si>
  <si>
    <t>Uchazeč:</t>
  </si>
  <si>
    <t>Vyplň údaj</t>
  </si>
  <si>
    <t>Projektant:</t>
  </si>
  <si>
    <t>15028909</t>
  </si>
  <si>
    <t>BKN spol. s 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</si>
  <si>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</si>
  <si>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</si>
  <si>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</si>
  <si>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</si>
  <si>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</si>
  <si>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</si>
  <si>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</si>
  <si>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</si>
  <si>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</si>
  <si>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</si>
  <si>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</si>
  <si>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</si>
  <si>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</si>
  <si>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</si>
  <si>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</si>
  <si>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</si>
  <si>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</si>
  <si>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</si>
  <si>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</si>
  <si>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</si>
  <si>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</si>
  <si>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</si>
  <si>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</si>
  <si>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</si>
  <si>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</si>
  <si>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</si>
  <si>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</si>
  <si>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</si>
  <si>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</si>
  <si>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</si>
  <si>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</si>
  <si>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</si>
  <si>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</si>
  <si>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</si>
  <si>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</si>
  <si>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</si>
  <si>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</si>
  <si>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</si>
  <si>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</si>
  <si>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</si>
  <si>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</si>
  <si>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</si>
  <si>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</si>
  <si>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A1</t>
  </si>
  <si>
    <t>Trasa A (v obvodu)</t>
  </si>
  <si>
    <t>STA</t>
  </si>
  <si>
    <t>1</t>
  </si>
  <si>
    <t>{33294322-88c0-460d-81a9-0784a4ec00b7}</t>
  </si>
  <si>
    <t>2</t>
  </si>
  <si>
    <t>D.1</t>
  </si>
  <si>
    <t>100 - Objekty pozemních komunikací</t>
  </si>
  <si>
    <t>Soupis</t>
  </si>
  <si>
    <t>{5b0b8a25-3dab-4c7c-a9f1-a98f3de7d5dc}</t>
  </si>
  <si>
    <t>/</t>
  </si>
  <si>
    <t>D.1.1.2 SO 101.2a</t>
  </si>
  <si>
    <t>Obnova místní komunikace 96c, trasa A, část 2, úsek km 0,33800 - km 1,02840</t>
  </si>
  <si>
    <t>3</t>
  </si>
  <si>
    <t>{1acd5979-085c-408e-9dd7-ca4a9c13e723}</t>
  </si>
  <si>
    <t>A2</t>
  </si>
  <si>
    <t>Trasa A (mimo obvod)</t>
  </si>
  <si>
    <t>{6e76caab-e54e-4aa7-8f5d-b3003389c5e4}</t>
  </si>
  <si>
    <t>D.1 - 100</t>
  </si>
  <si>
    <t>Objekty pozemních komunikací</t>
  </si>
  <si>
    <t>{38834a46-e03a-4504-b641-35eab32ed3ce}</t>
  </si>
  <si>
    <t>D.1.1.2 SO 101.2b</t>
  </si>
  <si>
    <t>Obnova místní komunikace 96c, trasa A, část 2, parc.č. 1568 a 1778 v k.ú. Heroltice</t>
  </si>
  <si>
    <t>{36ead0b7-dab2-45b2-bbfb-4138d0613b05}</t>
  </si>
  <si>
    <t>A3</t>
  </si>
  <si>
    <t xml:space="preserve"> Obnova stromořadí</t>
  </si>
  <si>
    <t>{b2399711-0616-45ab-8789-322f458643ab}</t>
  </si>
  <si>
    <t>D.2.1 SO 801.1a</t>
  </si>
  <si>
    <t>Obnova stromořadí, trasa A, A/2 (v obvodu), úsek km 0,33800 - km 1,02840</t>
  </si>
  <si>
    <t>{5e510718-7ef9-4636-a195-2d1e46ef1800}</t>
  </si>
  <si>
    <t>D.2.1 SO 801.1b</t>
  </si>
  <si>
    <t>Obnova stromořadí, trasa A, A/2 (mimo obvod), parc.č. 1568 a 1778 v k.ú. Heroltice</t>
  </si>
  <si>
    <t>{3a8e4e2d-cf60-4ec0-96e0-6e841ee4b1d5}</t>
  </si>
  <si>
    <t>B1</t>
  </si>
  <si>
    <t>Trasa B (v obvodu)</t>
  </si>
  <si>
    <t>{50bf8537-47aa-4584-96c5-1c78046f65c7}</t>
  </si>
  <si>
    <t>{bb3ab00d-0fdd-4d6f-a1e2-0bd2d9aceb19}</t>
  </si>
  <si>
    <t>D.1.2.2 SO 102.2</t>
  </si>
  <si>
    <t>Obnova místní komunikace 83c, trasa B, část 2, úsek 0,12210 - km 0,29340</t>
  </si>
  <si>
    <t>{600f6002-03ef-4e3e-9d10-2104e8c60749}</t>
  </si>
  <si>
    <t>B2</t>
  </si>
  <si>
    <t>Trasa B (zastavěná území)</t>
  </si>
  <si>
    <t>{5c53d12b-814e-42df-b430-7bd384a8e10b}</t>
  </si>
  <si>
    <t>{a9d99c62-5e13-4503-9e9d-4d07dcc4c601}</t>
  </si>
  <si>
    <t>D.1.2.1 SO 102.1</t>
  </si>
  <si>
    <t>Obnova místní komunikace 83c, trasa B, část 1, úsek 0,10700 - km 0,12210</t>
  </si>
  <si>
    <t>{94cfe09d-b5fa-4355-86b6-6864ee664e62}</t>
  </si>
  <si>
    <t>VON</t>
  </si>
  <si>
    <t>Vedlejší a ostatní náklady</t>
  </si>
  <si>
    <t>{7a9044f8-f483-46d5-907e-af2e01a55d0c}</t>
  </si>
  <si>
    <t>KRYCÍ LIST SOUPISU PRACÍ</t>
  </si>
  <si>
    <t>Objekt:</t>
  </si>
  <si>
    <t>A1 - Trasa A (v obvodu)</t>
  </si>
  <si>
    <t>Soupis:</t>
  </si>
  <si>
    <t>D.1 - 100 - Objekty pozemních komunikací</t>
  </si>
  <si>
    <t>Úroveň 3:</t>
  </si>
  <si>
    <t>D.1.1.2 SO 101.2a - Obnova místní komunikace 96c, trasa A, část 2, úsek km 0,33800 - km 1,02840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</si>
  <si>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</si>
  <si>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</si>
  <si>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</si>
  <si>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</si>
  <si>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</si>
  <si>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</si>
  <si>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</si>
  <si>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</si>
  <si>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</si>
  <si>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</si>
  <si>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</si>
  <si>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</si>
  <si>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</si>
  <si>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</si>
  <si>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</si>
  <si>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</si>
  <si>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</si>
  <si>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</si>
  <si>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</si>
  <si>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</si>
  <si>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</si>
  <si>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</si>
  <si>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</si>
  <si>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</si>
  <si>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</si>
  <si>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</si>
  <si>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</si>
  <si>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</si>
  <si>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</si>
  <si>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</si>
  <si>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</si>
  <si>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</si>
  <si>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131251105</t>
  </si>
  <si>
    <t>Hloubení nezapažených jam a zářezů strojně s urovnáním dna do předepsaného profilu a spádu v hornině třídy těžitelnosti I skupiny 3 přes 500 do 1 000 m3</t>
  </si>
  <si>
    <t>m3</t>
  </si>
  <si>
    <t>CS ÚRS 2024 02</t>
  </si>
  <si>
    <t>4</t>
  </si>
  <si>
    <t>-1662233208</t>
  </si>
  <si>
    <t>Online PSC</t>
  </si>
  <si>
    <t>https://podminky.urs.cz/item/CS_URS_2024_02/131251105</t>
  </si>
  <si>
    <t>VV</t>
  </si>
  <si>
    <t>40*1,2*1,65+20*1,2*1,65+20*0,85*0,35/2+20*(0,85*0,35/2+3,1*1/2)/2+20*3,1*0,95/2+20*2,9*0,35/2+20*(2,9*0,35/2+1,45*0,5/2)/2</t>
  </si>
  <si>
    <t>20*(1,45*0,5/2+2,3*0,7/2)/2+20*(2,3*0,7/2+1,45*0,3/2)/2+20*(1,45*0,3/2+1,55*0,6/2)/2+20*(1,55*0,6/2+2,65*0,95/2)/2+20*(2,65*0,95/2+2,85*1/2)/2</t>
  </si>
  <si>
    <t xml:space="preserve"> "zářezy rygolu</t>
  </si>
  <si>
    <t>Součet</t>
  </si>
  <si>
    <t>132251104</t>
  </si>
  <si>
    <t>Hloubení nezapažených rýh šířky do 800 mm strojně s urovnáním dna do předepsaného profilu a spádu v hornině třídy těžitelnosti I skupiny 3 přes 100 m3</t>
  </si>
  <si>
    <t>-1231422973</t>
  </si>
  <si>
    <t>https://podminky.urs.cz/item/CS_URS_2024_02/132251104</t>
  </si>
  <si>
    <t>0,8*(31*0,35/2+22*0,35+25*(0,35+1,35)/2+28*(1,35+0,85)/2+21*0,85+28*2,5+24*(1,25+0,5)/2)</t>
  </si>
  <si>
    <t xml:space="preserve">0,8*(15*(0,5+0,9)/2+38*0,9/2+32*1,5/2+61*1,5/2+71*1,5/2+29*2,8+20*0,3/2)  "rozšíření komunikace1</t>
  </si>
  <si>
    <t>0,8*(20*0,4/2*2+20*0,65/2+80*0,65+20*0,65/2+16*0,5/2+29*2,5+20*0,7/2+20*(0,7+0,9)/2+20*0,9+20*(0,9+1,1)/2+31*(1,1+1,35)/2)</t>
  </si>
  <si>
    <t>0,8*(30*1,35/2+20*0,4/2*2+29*0,45) "rozšíření komunikace2</t>
  </si>
  <si>
    <t>0,5*0,75*(88,5+80+244,5) "drenáž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</si>
  <si>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</si>
  <si>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</si>
  <si>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445182996</t>
  </si>
  <si>
    <t>https://podminky.urs.cz/item/CS_URS_2024_02/162351104</t>
  </si>
  <si>
    <t>2*1497,071*0,1 "viz položka 181351003X01</t>
  </si>
  <si>
    <t>2*2210,3*0,1 "viz položka 182351123X01</t>
  </si>
  <si>
    <t>2*61,95 "viz položka 171152101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</si>
  <si>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</si>
  <si>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</si>
  <si>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1826215836</t>
  </si>
  <si>
    <t>https://podminky.urs.cz/item/CS_URS_2024_02/162551108</t>
  </si>
  <si>
    <t>259,863 "viz položka 131251105</t>
  </si>
  <si>
    <t>713,755 "viz položka 132251104</t>
  </si>
  <si>
    <t>-1497,071*0,1 "viz položka 181351003X01</t>
  </si>
  <si>
    <t>-2210,3*0,1 "viz položka 182351123X01</t>
  </si>
  <si>
    <t>-61,61 "viz položka 171152101</t>
  </si>
  <si>
    <t>5</t>
  </si>
  <si>
    <t>167151101</t>
  </si>
  <si>
    <t>Nakládání, skládání a překládání neulehlého výkopku nebo sypaniny strojně nakládání, množství do 100 m3, z horniny třídy těžitelnosti I, skupiny 1 až 3</t>
  </si>
  <si>
    <t>-322306436</t>
  </si>
  <si>
    <t>https://podminky.urs.cz/item/CS_URS_2024_02/167151101</t>
  </si>
  <si>
    <t>1497,071*0,1 "viz položka 181351003X01</t>
  </si>
  <si>
    <t>2210,3*0,1 "viz položka 182351123X01</t>
  </si>
  <si>
    <t>61,61 "viz položka 171152101</t>
  </si>
  <si>
    <t>6</t>
  </si>
  <si>
    <t>171151101</t>
  </si>
  <si>
    <t>Hutnění boků násypů z hornin soudržných a sypkých pro jakýkoliv sklon, délku a míru zhutnění svahu</t>
  </si>
  <si>
    <t>m2</t>
  </si>
  <si>
    <t>-335915595</t>
  </si>
  <si>
    <t>https://podminky.urs.cz/item/CS_URS_2024_02/171151101</t>
  </si>
  <si>
    <t>2210,3 "viz položka 182351123X01</t>
  </si>
  <si>
    <t>7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</si>
  <si>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</si>
  <si>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</si>
  <si>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-279068995</t>
  </si>
  <si>
    <t>https://podminky.urs.cz/item/CS_URS_2024_02/171152101</t>
  </si>
  <si>
    <t>20*(1,1*1,25+1,2*0,25/2+2*0,2/2)/2+20*(1,2*0,25/2+2*0,2/2+1,63*0,2/2+1,45*0,25/2)/2+20*(1,63*0,2/2+1,45*0,25/2+1,5*0,25/2)/2+20*0,45*0,1/2</t>
  </si>
  <si>
    <t>20*(0,7*0,45+1,1*0,55)+20*(0,7*0,45+1,1*0,55+0,75*0,2/2+2,2*0,3/2)/2</t>
  </si>
  <si>
    <t xml:space="preserve"> "NÁSYP RYGOL</t>
  </si>
  <si>
    <t xml:space="preserve"> viz D.1.1.2.2, D.1.1.2.3</t>
  </si>
  <si>
    <t>8</t>
  </si>
  <si>
    <t>171251201</t>
  </si>
  <si>
    <t>Uložení sypaniny na skládky nebo meziskládky bez hutnění s upravením uložené sypaniny do předepsaného tvaru</t>
  </si>
  <si>
    <t>317445642</t>
  </si>
  <si>
    <t>https://podminky.urs.cz/item/CS_URS_2024_02/171251201</t>
  </si>
  <si>
    <t>9</t>
  </si>
  <si>
    <t>174151101</t>
  </si>
  <si>
    <t>Zásyp sypaninou z jakékoliv horniny strojně s uložením výkopku ve vrstvách se zhutněním jam, šachet, rýh nebo kolem objektů v těchto vykopávkách</t>
  </si>
  <si>
    <t>1245489488</t>
  </si>
  <si>
    <t>https://podminky.urs.cz/item/CS_URS_2024_02/174151101</t>
  </si>
  <si>
    <t>(88,5+80+244,5)*(0,5*0,3) "drenáž</t>
  </si>
  <si>
    <t>10</t>
  </si>
  <si>
    <t>M</t>
  </si>
  <si>
    <t>58343959</t>
  </si>
  <si>
    <t>kamenivo drcené hrubé frakce 32/63</t>
  </si>
  <si>
    <t>t</t>
  </si>
  <si>
    <t>260051988</t>
  </si>
  <si>
    <t>61,95 "viz položka 174151101</t>
  </si>
  <si>
    <t>61,95*1,9 'Přepočtené koeficientem množství</t>
  </si>
  <si>
    <t>11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</si>
  <si>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</si>
  <si>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</si>
  <si>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-798715261</t>
  </si>
  <si>
    <t>https://podminky.urs.cz/item/CS_URS_2024_02/175151101</t>
  </si>
  <si>
    <t>(88,5+80+244,5)*(0,5*0,37-(pi*0,075*0,075)) "drenáž</t>
  </si>
  <si>
    <t>58333651</t>
  </si>
  <si>
    <t>kamenivo těžené hrubé frakce 8/16</t>
  </si>
  <si>
    <t>-640359404</t>
  </si>
  <si>
    <t>69,107 "viz položka 175151101</t>
  </si>
  <si>
    <t>69,107*2 'Přepočtené koeficientem množství</t>
  </si>
  <si>
    <t>13</t>
  </si>
  <si>
    <t>181351003X01</t>
  </si>
  <si>
    <t>Rozprostření a urovnání zeminy v rovině nebo ve svahu sklonu do 1:5 strojně při souvislé ploše přes 500 m2, tl. vrstvy do 200 mm</t>
  </si>
  <si>
    <t>-1141096685</t>
  </si>
  <si>
    <t>7*2,5+80,37*(0,5+1,2+1,25+2,5+2,7)/5+93*0,5+5,6*0,5/2+59,5*0,98/2+67,65*(0,98+0,5)/2+41,38*(0,64+0,9+0,5)/3+68,5*(0,64+2,42)/2+4,5*(2,42+0,95)/2</t>
  </si>
  <si>
    <t>20*(0,95+0,63)/2+4,5*(0,63+2)/2+13*(2+1,4)/2+140*(1,4+1,96)/3+40*1,72/2+25,5*(1,72+0,65)/2+22,7*(0,65+1,5)/2+38*(1,5+2,1)/3+15,7*2,42/2</t>
  </si>
  <si>
    <t>9,7*(2,42+2)/2+9,9*(2+2,24)/2+13*(2,24+2,25+1,9)/3</t>
  </si>
  <si>
    <t>12*2,8/2+49,3*0,37/2+39,5*1,1/2+22,1*(1,1+0,5)/2+3,1*(0,5+1)/2+6,5*(1+2)/2+20,3*(2+1,85)/2+4,8*(1,85+1,5)/2+10,5*(1,5+1,35)/2+1*(1,35+1,05)/2</t>
  </si>
  <si>
    <t>47*1,05/2+26*(0,45+1,5)/2+26*1,5/2+23*1,35/2+26,5*(1,35+0,75)/2+40,4*(0,75+0,9)/2+30,3*(0,9+1,54)/2+41,4*(1,54+0,2)/2+6,4*(0,2+0,5)/2+37*0,5</t>
  </si>
  <si>
    <t>10,7*0,5/2+20*0,35/2+7,5*0,35/2+22,3*(1,87+0,2)/2</t>
  </si>
  <si>
    <t>23,5*(1,75+2,8)/2+74*(2,8+1,8)/2+20,7*(1,8+0,3)/2</t>
  </si>
  <si>
    <t>14</t>
  </si>
  <si>
    <t>181451131</t>
  </si>
  <si>
    <t>Založení trávníku na půdě předem připravené plochy přes 1000 m2 výsevem včetně utažení parkového v rovině nebo na svahu do 1:5</t>
  </si>
  <si>
    <t>-823380683</t>
  </si>
  <si>
    <t>https://podminky.urs.cz/item/CS_URS_2024_02/181451131</t>
  </si>
  <si>
    <t>1497,071 "viz položka 181351003X01</t>
  </si>
  <si>
    <t>15</t>
  </si>
  <si>
    <t>181411133</t>
  </si>
  <si>
    <t>Založení trávníku na půdě předem připravené plochy do 1000 m2 výsevem včetně utažení parkového na svahu přes 1:2 do 1:1</t>
  </si>
  <si>
    <t>1896735519</t>
  </si>
  <si>
    <t>https://podminky.urs.cz/item/CS_URS_2024_02/181411133</t>
  </si>
  <si>
    <t>16</t>
  </si>
  <si>
    <t>00572410</t>
  </si>
  <si>
    <t>osivo směs travní parková</t>
  </si>
  <si>
    <t>kg</t>
  </si>
  <si>
    <t>1369326981</t>
  </si>
  <si>
    <t>1497,071 "viz položka 181411131</t>
  </si>
  <si>
    <t>2210,3 "viz položka 181411133</t>
  </si>
  <si>
    <t>3707,371*0,02 'Přepočtené koeficientem množství</t>
  </si>
  <si>
    <t>17</t>
  </si>
  <si>
    <t>182351123X01</t>
  </si>
  <si>
    <t>Rozprostření a urovnání zeminy ve svahu sklonu přes 1:5 strojně při souvislé ploše přes 500 m2, tl. vrstvy do 200 mm</t>
  </si>
  <si>
    <t>1144590750</t>
  </si>
  <si>
    <t>4*8,5+20*(4+3,1)/2+20*(3,1+2,9)/2</t>
  </si>
  <si>
    <t>20*(2,9+3,45)/2+20*(3,45+2,17+0,4)/2+20*(2,17+0,4)+20*(2,17+0,4+0,7)/2+20*(0,7+2,05+0,7)/2+20*(2,05+0,7+2,2+0,7)/2+20*(2,2+0,7+2,5)/2+20*(2,5+2,9)/2</t>
  </si>
  <si>
    <t>20*(2,9+3,2)/2+20*3,2+20*(3,2+2,7)/2+20*(2,7+2,45)/2+20*(2,45+2,26)/2+20*2,26+20*(2,26+3,35)/2+20*(3,35+3,2)/2+20*(3,2+2,5)/2+20*(2,5+3,55)/2</t>
  </si>
  <si>
    <t>20*(3,55+3,65)/2+20*(3,65+4,55)/2+20*(4,55+3,8)/2+20*(3,8+3,98)/2+20*(3,98+4,15)/2+20*(4,15+4,5)/2+20*(4,5+3,95)/2+20*(3,95+3,85)/2+20*(3,85+3,75)/2</t>
  </si>
  <si>
    <t>20*(3,75+3,5)/2+20*(3,5+3,35)/2+20*(3,35+3,4)/2+20*(3,4+3,25)/2</t>
  </si>
  <si>
    <t>Mezisoučet</t>
  </si>
  <si>
    <t>20*0,9/2+20*(0,9+1,2)/2+20*(1,2+0,6)/2+20*(0,6+2,1)/2</t>
  </si>
  <si>
    <t>18</t>
  </si>
  <si>
    <t>183403153</t>
  </si>
  <si>
    <t>Obdělání půdy hrabáním v rovině nebo na svahu do 1:5</t>
  </si>
  <si>
    <t>-205765737</t>
  </si>
  <si>
    <t>https://podminky.urs.cz/item/CS_URS_2024_02/183403153</t>
  </si>
  <si>
    <t>19</t>
  </si>
  <si>
    <t>183403353</t>
  </si>
  <si>
    <t>Obdělání půdy hrabáním na svahu přes 1:2 do 1:1</t>
  </si>
  <si>
    <t>-151915157</t>
  </si>
  <si>
    <t>https://podminky.urs.cz/item/CS_URS_2024_02/183403353</t>
  </si>
  <si>
    <t>20</t>
  </si>
  <si>
    <t>184813511</t>
  </si>
  <si>
    <t>Chemické odplevelení půdy před založením kultury, trávníku nebo zpevněných ploch ručně o jakékoli výměře postřikem na široko v rovině nebo na svahu do 1:5</t>
  </si>
  <si>
    <t>888150003</t>
  </si>
  <si>
    <t>https://podminky.urs.cz/item/CS_URS_2024_02/184813511</t>
  </si>
  <si>
    <t>184813513</t>
  </si>
  <si>
    <t>Chemické odplevelení půdy před založením kultury, trávníku nebo zpevněných ploch ručně o jakékoli výměře postřikem na široko na svahu přes 1:2 do 1:1</t>
  </si>
  <si>
    <t>688782552</t>
  </si>
  <si>
    <t>https://podminky.urs.cz/item/CS_URS_2024_02/184813513</t>
  </si>
  <si>
    <t>22</t>
  </si>
  <si>
    <t>184813521</t>
  </si>
  <si>
    <t>Chemické odplevelení po založení kultury ručně postřikem na široko v rovině nebo na svahu do 1:5</t>
  </si>
  <si>
    <t>482853779</t>
  </si>
  <si>
    <t>https://podminky.urs.cz/item/CS_URS_2024_02/184813521</t>
  </si>
  <si>
    <t>23</t>
  </si>
  <si>
    <t>184813524</t>
  </si>
  <si>
    <t>Chemické odplevelení po založení kultury ručně postřikem na široko na svahu přes 1:1</t>
  </si>
  <si>
    <t>2046017928</t>
  </si>
  <si>
    <t>https://podminky.urs.cz/item/CS_URS_2024_02/184813524</t>
  </si>
  <si>
    <t>Zakládání</t>
  </si>
  <si>
    <t>24</t>
  </si>
  <si>
    <t>212532111</t>
  </si>
  <si>
    <t>Lože pro trativody z kameniva hrubého drceného</t>
  </si>
  <si>
    <t>-403786251</t>
  </si>
  <si>
    <t>https://podminky.urs.cz/item/CS_URS_2024_02/212532111</t>
  </si>
  <si>
    <t>(88,5+80+244,5)*0,5*0,1 "drenáž</t>
  </si>
  <si>
    <t>25</t>
  </si>
  <si>
    <t>212755216</t>
  </si>
  <si>
    <t>Trativody bez lože z drenážních trubek plastových flexibilních D 160 mm</t>
  </si>
  <si>
    <t>m</t>
  </si>
  <si>
    <t>-812325143</t>
  </si>
  <si>
    <t>https://podminky.urs.cz/item/CS_URS_2024_02/212755216</t>
  </si>
  <si>
    <t>88,5+80+244,5 "drenáž viz D.1.1.2.2, D.1.1.2.3</t>
  </si>
  <si>
    <t>26</t>
  </si>
  <si>
    <t>212972113</t>
  </si>
  <si>
    <t>Opláštění drenážních trub filtrační textilií DN 160</t>
  </si>
  <si>
    <t>-929993154</t>
  </si>
  <si>
    <t>https://podminky.urs.cz/item/CS_URS_2024_02/212972113</t>
  </si>
  <si>
    <t>413 "viz položka 212755216</t>
  </si>
  <si>
    <t>Svislé a kompletní konstrukce</t>
  </si>
  <si>
    <t>27</t>
  </si>
  <si>
    <t>389122X02</t>
  </si>
  <si>
    <t>Obnova stávajícího propustku pod komunikací</t>
  </si>
  <si>
    <t>kus</t>
  </si>
  <si>
    <t>873396856</t>
  </si>
  <si>
    <t>1 "viz D.1.1.2.2, D.1.1.2.3</t>
  </si>
  <si>
    <t>Vodorovné konstrukce</t>
  </si>
  <si>
    <t>28</t>
  </si>
  <si>
    <t>4692111X01</t>
  </si>
  <si>
    <t>Sběrný příkop zpevněný dlažboiu z lomového kamene v délce 12,2m a šířce 1,5m se sklonem pro svědení do vpusti</t>
  </si>
  <si>
    <t>soubor</t>
  </si>
  <si>
    <t>CS ÚRS 2023 01</t>
  </si>
  <si>
    <t>1941989509</t>
  </si>
  <si>
    <t>https://podminky.urs.cz/item/CS_URS_2023_01/4692111X01</t>
  </si>
  <si>
    <t>1 " viz D.1.1.2.2, D.1.1.2.3</t>
  </si>
  <si>
    <t>Komunikace pozemní</t>
  </si>
  <si>
    <t>29</t>
  </si>
  <si>
    <t>564851111X01</t>
  </si>
  <si>
    <t>Podklad ze štěrkodrti ŠD s rozprostřením a zhutněním, po zhutnění tl. 2x150 mm</t>
  </si>
  <si>
    <t>-291770445</t>
  </si>
  <si>
    <t>(31*0,35/2+22*0,35+25*(0,35+1,35)/2+28*(1,35+0,85)/2+21*0,85+28*2,5+24*(1,25+0,5)/2)</t>
  </si>
  <si>
    <t xml:space="preserve">(15*(0,5+0,9)/2+38*0,9/2+32*1,5/2+61*1,5/2+71*1,5/2+29*2,8+20*0,3/2)  "rozšíření komunikace1</t>
  </si>
  <si>
    <t>(20*0,4/2*2+20*0,65/2+80*0,65+20*0,65/2+16*0,5/2+29*2,5+20*0,7/2+20*(0,7+0,9)/2+20*0,9+20*(0,9+1,1)/2+31*(1,1+1,35)/2)</t>
  </si>
  <si>
    <t>(30*1,35/2+20*0,4/2*2+29*0,45) "rozšíření komunikace2</t>
  </si>
  <si>
    <t>30</t>
  </si>
  <si>
    <t>564861111</t>
  </si>
  <si>
    <t>Podklad ze štěrkodrti ŠD s rozprostřením a zhutněním plochy přes 100 m2, po zhutnění tl. 200 mm</t>
  </si>
  <si>
    <t>1034394119</t>
  </si>
  <si>
    <t>https://podminky.urs.cz/item/CS_URS_2024_02/564861111</t>
  </si>
  <si>
    <t>93,7 "viz položka 564952114</t>
  </si>
  <si>
    <t>31</t>
  </si>
  <si>
    <t>564931512X01</t>
  </si>
  <si>
    <t>Podklad nebo podsyp sanační vrstvy z materiálu splňujícího požadavky na vhodnost do aktivní zóny např. lomová výsivka, směsný recyklát apod. s rozprostřením a zhutněním, po zhutnění tl. 400 mm</t>
  </si>
  <si>
    <t>-1018861644</t>
  </si>
  <si>
    <t>698,6 "viz položka 564851111X01</t>
  </si>
  <si>
    <t>32</t>
  </si>
  <si>
    <t>564952114</t>
  </si>
  <si>
    <t>Podklad z mechanicky zpevněného kameniva MZK (minerální beton) s rozprostřením a s hutněním, po zhutnění tl. 180 mm</t>
  </si>
  <si>
    <t>1884114034</t>
  </si>
  <si>
    <t>https://podminky.urs.cz/item/CS_URS_2024_02/564952114</t>
  </si>
  <si>
    <t>6*6,7+4*(8,5+6)/2+3,5*(8,5+5,5)/2</t>
  </si>
  <si>
    <t>33</t>
  </si>
  <si>
    <t>565135121</t>
  </si>
  <si>
    <t>Asfaltový beton vrstva podkladní ACP 16 (obalované kamenivo střednězrnné - OKS) s rozprostřením a zhutněním v pruhu šířky přes 3 m, po zhutnění tl. 50 mm</t>
  </si>
  <si>
    <t>-1288664625</t>
  </si>
  <si>
    <t>https://podminky.urs.cz/item/CS_URS_2024_02/565135121</t>
  </si>
  <si>
    <t>690*3,1+6,2*0,5+19,7*1,5+4,7*1,55/2*4+20,4*1,5+8,7*0,5+20,2*1,5+1,5*4,6/2*4+20,2*1,5+8,7*0,5+11,3*1,35</t>
  </si>
  <si>
    <t>34</t>
  </si>
  <si>
    <t>566501111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</si>
  <si>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0,08 do 0,10 m3/m2</t>
  </si>
  <si>
    <t>-218253005</t>
  </si>
  <si>
    <t>https://podminky.urs.cz/item/CS_URS_2024_02/566501111</t>
  </si>
  <si>
    <t>195,55*(3,99+3,97+3,85+3,67+3,55+3,19+3,42+3,69+3,61+3,46)/10</t>
  </si>
  <si>
    <t>400*(3,38+3,17+2,97+3,37+3,8+3,24+3,8+4,2+4,05+4,47+4,1+3,15+3,17+4,3+3,35+3,55+3,5+3,55+3,52+3,55)/20</t>
  </si>
  <si>
    <t>94,45*(3,55+3,6+3,5+3,55+3,6)/5</t>
  </si>
  <si>
    <t>35</t>
  </si>
  <si>
    <t>567532112</t>
  </si>
  <si>
    <t>Recyklace podkladní vrstvy za studena na místě promísení rozpojené směsi s kamenivem a pojivem (materiál ve specifikaci) s rozhrnutím, zhutněním a vlhčením plochy do 1 000 m2, tloušťky po zhutnění přes 220 do 250 mm</t>
  </si>
  <si>
    <t>-1471930766</t>
  </si>
  <si>
    <t>https://podminky.urs.cz/item/CS_URS_2024_02/567532112</t>
  </si>
  <si>
    <t>195,55*(4+4,6+4,5*3+4,8+4,55+4,45+4,8+7,31)/10</t>
  </si>
  <si>
    <t>400*(4,45+4,96+4,72+4,7+4,45+4,45+5+4,6+4,5+4,85+4,25+4,55+4,73+4,52+4,6+7,3+4,26*2+4)/19</t>
  </si>
  <si>
    <t>94,45*(3,85*5+4+4,17)/7</t>
  </si>
  <si>
    <t>36</t>
  </si>
  <si>
    <t>58344197</t>
  </si>
  <si>
    <t>štěrkodrť frakce 0/63</t>
  </si>
  <si>
    <t>-946926818</t>
  </si>
  <si>
    <t>((0+0,1+0,1+0,09+0,12+0,07+0,07)/7)*3*(129,55-8)</t>
  </si>
  <si>
    <t>(0,08+0,07+0,07+0,09+0,16+0,13+0,08+0,07+0,07+0,02-0,05+0,07+0,12+0,15+0,02-0,03+0,02+0,07+0,07+0,1)/20*3,5*400</t>
  </si>
  <si>
    <t>(0,3+0,19-0,05-0,11-0,02+0,04+0,09+0,15+0,1-0,02)/10*3,5*195,55</t>
  </si>
  <si>
    <t>171,107*1,9 'Přepočtené koeficientem množství</t>
  </si>
  <si>
    <t>37</t>
  </si>
  <si>
    <t>58522110</t>
  </si>
  <si>
    <t>cement portlandský směsný CEM II 42,5MPa</t>
  </si>
  <si>
    <t>-1191627791</t>
  </si>
  <si>
    <t>3185,652*0,25 "viz položka 567532112, tloušťka 250mm</t>
  </si>
  <si>
    <t>796,413*0,04 'Přepočtené koeficientem množství</t>
  </si>
  <si>
    <t>38</t>
  </si>
  <si>
    <t>11162540</t>
  </si>
  <si>
    <t>emulze asfaltová obalovací pro použití za studena</t>
  </si>
  <si>
    <t>-338300841</t>
  </si>
  <si>
    <t>796,413*0,03 'Přepočtené koeficientem množství</t>
  </si>
  <si>
    <t>39</t>
  </si>
  <si>
    <t>569931132</t>
  </si>
  <si>
    <t>Zpevnění krajnic nebo komunikací pro pěší s rozprostřením a zhutněním, po zhutnění asfaltovým recyklátem tl. 100 mm</t>
  </si>
  <si>
    <t>740922649</t>
  </si>
  <si>
    <t>https://podminky.urs.cz/item/CS_URS_2024_02/569931132</t>
  </si>
  <si>
    <t>(678,85+7)*0,5+(236,5+444,8+2,5)*0,5</t>
  </si>
  <si>
    <t>40</t>
  </si>
  <si>
    <t>571907111X01</t>
  </si>
  <si>
    <t>Posyp podkladu nebo krytu s rozprostřením a zavibrováním lomovou vysívkou, v množství přes 20 do 35 kg/m2</t>
  </si>
  <si>
    <t>1786625727</t>
  </si>
  <si>
    <t>41</t>
  </si>
  <si>
    <t>572210111X01</t>
  </si>
  <si>
    <t>oprava napojení stávajících nezpevněných sjezdů k obnovené místní komunikaci</t>
  </si>
  <si>
    <t>295925908</t>
  </si>
  <si>
    <t>6,7+8,5+8,5</t>
  </si>
  <si>
    <t>42</t>
  </si>
  <si>
    <t>573231107</t>
  </si>
  <si>
    <t>Postřik spojovací PS bez posypu kamenivem ze silniční emulze, v množství 0,40 kg/m2</t>
  </si>
  <si>
    <t>1671809010</t>
  </si>
  <si>
    <t>https://podminky.urs.cz/item/CS_URS_2024_02/573231107</t>
  </si>
  <si>
    <t>2233,855 "viz položka 565135121</t>
  </si>
  <si>
    <t>43</t>
  </si>
  <si>
    <t>577134121</t>
  </si>
  <si>
    <t>Asfaltový beton vrstva obrusná ACO 11 (ABS) s rozprostřením a se zhutněním z nemodifikovaného asfaltu v pruhu šířky přes 3 m tř. I (ACO 11+), po zhutnění tl. 40 mm</t>
  </si>
  <si>
    <t>-296016235</t>
  </si>
  <si>
    <t>https://podminky.urs.cz/item/CS_URS_2024_02/577134121</t>
  </si>
  <si>
    <t>690*3+6*0,5+19,5*1,35+4,5*1,35/2*4+20,2*1,35+8,5*0,5+20*1,45+1,45*4,5/2*4+20*1,5+8,5*0,5+11,2*1,3</t>
  </si>
  <si>
    <t>Trubní vedení</t>
  </si>
  <si>
    <t>44</t>
  </si>
  <si>
    <t>8942311X01</t>
  </si>
  <si>
    <t>Vyústění stoky trativodu v betonové kapse, vyusť napojená na betonový žlab nebo koryto vodoteče vydlážděným kamenem do betonu</t>
  </si>
  <si>
    <t>1873612049</t>
  </si>
  <si>
    <t>3 " viz D.1.1.2.2, D.1.1.2.3</t>
  </si>
  <si>
    <t>45</t>
  </si>
  <si>
    <t>89594134X01</t>
  </si>
  <si>
    <t>Uliční vpust s litinouvou votokovou mříží DN500 s kalovým košem, napojení na stávající melioraci</t>
  </si>
  <si>
    <t>1656478418</t>
  </si>
  <si>
    <t>Ostatní konstrukce a práce, bourání</t>
  </si>
  <si>
    <t>46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</si>
  <si>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</si>
  <si>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</si>
  <si>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-145710728</t>
  </si>
  <si>
    <t>https://podminky.urs.cz/item/CS_URS_2024_02/919732211</t>
  </si>
  <si>
    <t>47</t>
  </si>
  <si>
    <t>919735112</t>
  </si>
  <si>
    <t>Řezání stávajícího živičného krytu nebo podkladu hloubky přes 50 do 100 mm</t>
  </si>
  <si>
    <t>-147246019</t>
  </si>
  <si>
    <t>https://podminky.urs.cz/item/CS_URS_2024_02/919735112</t>
  </si>
  <si>
    <t xml:space="preserve">23,7 "viz položka 919732211 </t>
  </si>
  <si>
    <t>48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</si>
  <si>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</si>
  <si>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</si>
  <si>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-889507045</t>
  </si>
  <si>
    <t>https://podminky.urs.cz/item/CS_URS_2024_02/935112211</t>
  </si>
  <si>
    <t>34,2+31,4+121 " viz D.1.1.2.2, D.1.1.2.3</t>
  </si>
  <si>
    <t>49</t>
  </si>
  <si>
    <t>59227029</t>
  </si>
  <si>
    <t>žlabovka příkopová betonová 500x680x60mm</t>
  </si>
  <si>
    <t>2076863500</t>
  </si>
  <si>
    <t>186,6 "viz položka 935112211</t>
  </si>
  <si>
    <t>186,6*1,02 'Přepočtené koeficientem množství</t>
  </si>
  <si>
    <t>50</t>
  </si>
  <si>
    <t>938908411</t>
  </si>
  <si>
    <t>Čištění vozovek splachováním vodou povrchu podkladu nebo krytu živičného, betonového nebo dlážděného</t>
  </si>
  <si>
    <t>-2073886498</t>
  </si>
  <si>
    <t>https://podminky.urs.cz/item/CS_URS_2024_02/938908411</t>
  </si>
  <si>
    <t>2233,855 "viz položka 577134121</t>
  </si>
  <si>
    <t>997</t>
  </si>
  <si>
    <t>Přesun sutě</t>
  </si>
  <si>
    <t>51</t>
  </si>
  <si>
    <t>997013501</t>
  </si>
  <si>
    <t>Odvoz suti a vybouraných hmot na skládku nebo meziskládku se složením, na vzdálenost do 1 km</t>
  </si>
  <si>
    <t>-1712128070</t>
  </si>
  <si>
    <t>https://podminky.urs.cz/item/CS_URS_2024_02/997013501</t>
  </si>
  <si>
    <t>52</t>
  </si>
  <si>
    <t>997013509</t>
  </si>
  <si>
    <t>Odvoz suti a vybouraných hmot na skládku nebo meziskládku se složením, na vzdálenost Příplatek k ceně za každý další započatý 1 km přes 1 km</t>
  </si>
  <si>
    <t>674901608</t>
  </si>
  <si>
    <t>https://podminky.urs.cz/item/CS_URS_2024_02/997013509</t>
  </si>
  <si>
    <t>22,339*25 'Přepočtené koeficientem množství</t>
  </si>
  <si>
    <t>53</t>
  </si>
  <si>
    <t>997013871</t>
  </si>
  <si>
    <t>Poplatek za uložení stavebního odpadu na recyklační skládce (skládkovné) směsného stavebního a demoličního zatříděného do Katalogu odpadů pod kódem 17 09 04</t>
  </si>
  <si>
    <t>1554847494</t>
  </si>
  <si>
    <t>https://podminky.urs.cz/item/CS_URS_2024_02/997013871</t>
  </si>
  <si>
    <t>998</t>
  </si>
  <si>
    <t>Přesun hmot</t>
  </si>
  <si>
    <t>54</t>
  </si>
  <si>
    <t>998225111</t>
  </si>
  <si>
    <t>Přesun hmot pro komunikace s krytem z kameniva, monolitickým betonovým nebo živičným dopravní vzdálenost do 200 m jakékoliv délky objektu</t>
  </si>
  <si>
    <t>-129907148</t>
  </si>
  <si>
    <t>https://podminky.urs.cz/item/CS_URS_2024_02/998225111</t>
  </si>
  <si>
    <t>A2 - Trasa A (mimo obvod)</t>
  </si>
  <si>
    <t>D.1.1.2 SO 101.2b - Obnova místní komunikace 96c, trasa A, část 2, parc.č. 1568 a 1778 v k.ú. Heroltice</t>
  </si>
  <si>
    <t>-1478508050</t>
  </si>
  <si>
    <t>20*(2,85*1/2+2,2*0,75/2)/2+20*(2,2*0,75/2+2*0,7/2)/2+60*2*0,7/2+20*(2*0,7/2+1,5*0,6/2)/2+20*1,5*0,6/2+20*(1,5*0,6/2+1,3*0,5/2)/2+40*1,3*0,5/2</t>
  </si>
  <si>
    <t>20*(1,3*0,5/2+1,2*0,5/2)+20*(1,2*0,5/2+0,8*0,2/2)/2+20*(0,8*0,2/2+1,2*0,5/2)/2+20*(1,2*0,5/2+2,1*0,8/2)/2+20*(2,1*0,8/2+1,6*0,5/2)/2</t>
  </si>
  <si>
    <t>20*(1,6*0,5/2+1,45*0,5/2)/2+20*(1,45*0,5/2+1,3*0,4/2)/2+20*(1,3*0,4/2+0,85*0,25/2)/2+20*0,85*0,25/2+20*(0,85*0,25/2+1,2*0,5/2)/2</t>
  </si>
  <si>
    <t>20*(1,2*0,5/2+1,8*0,35/2)/2 "zářezy rygolu</t>
  </si>
  <si>
    <t>2009633623</t>
  </si>
  <si>
    <t>2*377,814*0,1 "viz položka 181351003X01</t>
  </si>
  <si>
    <t>2*586*0,1 "viz položka 182351123X01</t>
  </si>
  <si>
    <t>2*70,995 "viz položka 171152101</t>
  </si>
  <si>
    <t>-215701663</t>
  </si>
  <si>
    <t>194,75 "viz položka 131251105</t>
  </si>
  <si>
    <t>-377,814*0,1 "viz položka 181351003X01</t>
  </si>
  <si>
    <t>-586*0,1 "viz položka 182351123X01</t>
  </si>
  <si>
    <t>-70,995 "viz položka 171152101</t>
  </si>
  <si>
    <t>-790870284</t>
  </si>
  <si>
    <t>377,814*0,1 "viz položka 181351003X01</t>
  </si>
  <si>
    <t>586*0,1 "viz položka 182351123X01</t>
  </si>
  <si>
    <t>70,995 "viz položka 171152101</t>
  </si>
  <si>
    <t>379412613</t>
  </si>
  <si>
    <t>586 "viz položka 182351123X01</t>
  </si>
  <si>
    <t>-1282576386</t>
  </si>
  <si>
    <t>20*(0,75*0,2/2+2,2*0,3/2+2,1*0,5)/2+20*(2,2*0,3/2+2,1*0,5+2,2*0,45/2)/2</t>
  </si>
  <si>
    <t>20*(2,2*0,45/2+0)/2+20*(0+0,9*0,1/2)/2+20*(0,9*0,1/2+1,5*0,2/2)/2+20*(1,5*0,2/2+1,6*0,22/2)/2+20*(1,6*0,22/2+2,05*0,15)/2+20*(2,05*0,15+0)/2</t>
  </si>
  <si>
    <t>20*(0+1,3*0,2/2)/2+20*(1,3*0,2/2+1*0,3/2)/2+20*1*0,3/2+20*(1*0,3/2+0,8*0,15/2)/2+20*(0,8*0,15/2+0,65*0,15/2)/2+20*(0,65*0,15/2+0,5*0,1/2+0,6*0,1/2)/2</t>
  </si>
  <si>
    <t>20*(0,5*0,1/2+0,6*0,1/2+0,7*0,1/2+2,35*0,2/2)/2+20*(0,7*0,1/2+2,35*0,2/2+1,9*0,2/2)/2 "NÁSYP RYGOL</t>
  </si>
  <si>
    <t>1341393810</t>
  </si>
  <si>
    <t>Rozprostření a urovnání zeminy v rovině nebo ve svahu sklonu do 1:5 strojně při souvislé ploše do 100 m2, tl. vrstvy do 200 mm</t>
  </si>
  <si>
    <t>1101827512</t>
  </si>
  <si>
    <t>141,53*1,6/2+48,46*(0,53+1,11)/3+27,7*(0,53+0,57+1,07+1,29)/4+19*(0,57+0,8)/3+29*0,35/2+70,9*(1+0,62+0,86)/5+106,8*(0,32+0,86+2,46+2,86+2)/6</t>
  </si>
  <si>
    <t>12*(1,74+1,74)/3</t>
  </si>
  <si>
    <t>181411131</t>
  </si>
  <si>
    <t>Založení trávníku na půdě předem připravené plochy do 1000 m2 výsevem včetně utažení parkového v rovině nebo na svahu do 1:5</t>
  </si>
  <si>
    <t>1141955377</t>
  </si>
  <si>
    <t>https://podminky.urs.cz/item/CS_URS_2023_01/181411131</t>
  </si>
  <si>
    <t>377,814 "viz položka 181351003X01</t>
  </si>
  <si>
    <t>-1019424830</t>
  </si>
  <si>
    <t>https://podminky.urs.cz/item/CS_URS_2023_01/181411133</t>
  </si>
  <si>
    <t>-829896933</t>
  </si>
  <si>
    <t>377,814 "viz položka 181411131</t>
  </si>
  <si>
    <t>586 "viz položka 181411133</t>
  </si>
  <si>
    <t>963,814*0,02 'Přepočtené koeficientem množství</t>
  </si>
  <si>
    <t>Rozprostření a urovnání zeminy ve svahu sklonu přes 1:5 strojně při souvislé ploše přes 100 do 500 m2, tl. vrstvy do 200 mm</t>
  </si>
  <si>
    <t>1479218047</t>
  </si>
  <si>
    <t>20*(2,1+1,6)/2+20*(1,6+1)/2+20*(1+0,3)/2+20*0,3/2+20*(1,3+1,1)/2+20*(1,1+0,6)/2+20*(0,6+1,5)/2</t>
  </si>
  <si>
    <t>20*(1,5+1)/2+40*1+20*(1+1,5)/2+20*(1,5+1,6)/2+20*(1,6+0,6)/2+40*0,6+20*(0,6+0,3)/2+20*0,3+20*(0,3+1,8)/2+20*(1,8+2,8)/2+20*(2,8+2,5)/2+20*(2,5+2,15)/2</t>
  </si>
  <si>
    <t>20*(2,15+2,05)/2+20*(2,05+1,55)/2+20*(1,55+0,3)/2</t>
  </si>
  <si>
    <t>2103339632</t>
  </si>
  <si>
    <t>https://podminky.urs.cz/item/CS_URS_2023_01/183403153</t>
  </si>
  <si>
    <t>366894542</t>
  </si>
  <si>
    <t>https://podminky.urs.cz/item/CS_URS_2023_01/183403353</t>
  </si>
  <si>
    <t>-1880916621</t>
  </si>
  <si>
    <t>-1224556362</t>
  </si>
  <si>
    <t>-784155694</t>
  </si>
  <si>
    <t>291298194</t>
  </si>
  <si>
    <t>-1242893761</t>
  </si>
  <si>
    <t>732113289</t>
  </si>
  <si>
    <t xml:space="preserve">A3 -  Obnova stromořadí</t>
  </si>
  <si>
    <t>D.2.1 SO 801.1a - Obnova stromořadí, trasa A, A/2 (v obvodu), úsek km 0,33800 - km 1,02840</t>
  </si>
  <si>
    <t>131212531</t>
  </si>
  <si>
    <t>Hloubení jamek ručně objemu do 0,5 m3 s odhozením výkopku do 3 m nebo naložením na dopravní prostředek v hornině třídy těžitelnosti I skupiny 3 soudržných</t>
  </si>
  <si>
    <t>1762391928</t>
  </si>
  <si>
    <t>https://podminky.urs.cz/item/CS_URS_2024_02/131212531</t>
  </si>
  <si>
    <t>0,7*0,7*0,7*14 "viz D.2.1.2</t>
  </si>
  <si>
    <t>-1836754853</t>
  </si>
  <si>
    <t>4,802 "viz položka 131212531</t>
  </si>
  <si>
    <t>1595890252</t>
  </si>
  <si>
    <t>1554637398</t>
  </si>
  <si>
    <t>https://podminky.urs.cz/item/CS_URS_2024_02/181411131</t>
  </si>
  <si>
    <t>898,771 "viz položka 183402131</t>
  </si>
  <si>
    <t>1261045205</t>
  </si>
  <si>
    <t>898,771 "viz položka 181411131</t>
  </si>
  <si>
    <t>898,771*0,02 'Přepočtené koeficientem množství</t>
  </si>
  <si>
    <t>182303111</t>
  </si>
  <si>
    <t>Doplnění zeminy nebo substrátu na travnatých plochách tloušťky do 50 mm v rovině nebo na svahu do 1:5</t>
  </si>
  <si>
    <t>1493488060</t>
  </si>
  <si>
    <t>https://podminky.urs.cz/item/CS_URS_2024_02/182303111</t>
  </si>
  <si>
    <t>183402131</t>
  </si>
  <si>
    <t>Rozrušení půdy na hloubku přes 50 do 150 mm souvislé plochy přes 500 m2 v rovině nebo na svahu do 1:5</t>
  </si>
  <si>
    <t>1686098231</t>
  </si>
  <si>
    <t>https://podminky.urs.cz/item/CS_URS_2024_02/183402131</t>
  </si>
  <si>
    <t>72,35*3,5+35,65*(3,5+2)/2+8*(2+1,2)/2+9,35*(1,2+1,05)/2+11,8*(1,05+1,55)/2+3,7*(1,55+0,55)/2+21,5*0,55+4,05*(0,55+1,9)/2+18,7*1,9+11,7*(1,9+2,65)/2</t>
  </si>
  <si>
    <t>13*(2,65+3,05)/2+17*(3,05+4)/2+26,1*(4+2)/2+5,55*(2+2,3)/2+16,65*(2,3+1,1)/2+43,28*1,1+88,3*(1,1+1,3)/2+34*(1,3+2,05)/2 "viz d.2.1.2</t>
  </si>
  <si>
    <t>-1564948056</t>
  </si>
  <si>
    <t>184102114</t>
  </si>
  <si>
    <t>Výsadba dřeviny s balem do předem vyhloubené jamky se zalitím v rovině nebo na svahu do 1:5, při průměru balu přes 400 do 500 mm</t>
  </si>
  <si>
    <t>-541973895</t>
  </si>
  <si>
    <t>https://podminky.urs.cz/item/CS_URS_2024_02/184102114</t>
  </si>
  <si>
    <t>14 "viz D.2.1.1</t>
  </si>
  <si>
    <t>02640443X01</t>
  </si>
  <si>
    <t>Jasan ztepilý / Fraxinus excelsior/ 200-250cm</t>
  </si>
  <si>
    <t>-1493794940</t>
  </si>
  <si>
    <t>14 "viz položka 184102114</t>
  </si>
  <si>
    <t>184215132</t>
  </si>
  <si>
    <t>Ukotvení dřeviny kůly v rovině nebo na svahu do 1:5 třemi kůly, délky přes 1 do 2 m</t>
  </si>
  <si>
    <t>940455215</t>
  </si>
  <si>
    <t>https://podminky.urs.cz/item/CS_URS_2024_02/184215132</t>
  </si>
  <si>
    <t>60591253</t>
  </si>
  <si>
    <t>kůl vyvazovací dřevěný impregnovaný D 8cm dl 2m</t>
  </si>
  <si>
    <t>-1239810421</t>
  </si>
  <si>
    <t>14 "viz položka 184215132</t>
  </si>
  <si>
    <t>14*3 'Přepočtené koeficientem množství</t>
  </si>
  <si>
    <t>184215412</t>
  </si>
  <si>
    <t>Zhotovení závlahové mísy u solitérních dřevin v rovině nebo na svahu do 1:5, o průměru mísy přes 0,5 do 1 m</t>
  </si>
  <si>
    <t>1788929788</t>
  </si>
  <si>
    <t>https://podminky.urs.cz/item/CS_URS_2024_02/184215412</t>
  </si>
  <si>
    <t>10391100</t>
  </si>
  <si>
    <t>kůra mulčovací VL</t>
  </si>
  <si>
    <t>377174221</t>
  </si>
  <si>
    <t>14*0,7*0,7*0,2</t>
  </si>
  <si>
    <t>184215413</t>
  </si>
  <si>
    <t>Zhotovení závlahové mísy u solitérních dřevin v rovině nebo na svahu do 1:5, o průměru mísy přes 1 m</t>
  </si>
  <si>
    <t>1050445588</t>
  </si>
  <si>
    <t>https://podminky.urs.cz/item/CS_URS_2024_02/184215413</t>
  </si>
  <si>
    <t>1512109990</t>
  </si>
  <si>
    <t>-1957141532</t>
  </si>
  <si>
    <t>185803111</t>
  </si>
  <si>
    <t>Ošetření trávníku jednorázové v rovině nebo na svahu do 1:5</t>
  </si>
  <si>
    <t>-728277555</t>
  </si>
  <si>
    <t>https://podminky.urs.cz/item/CS_URS_2024_02/185803111</t>
  </si>
  <si>
    <t>898,771</t>
  </si>
  <si>
    <t>185852111X06</t>
  </si>
  <si>
    <t>Kultivační a udržovací práce včetně zavlažování-5 let po předání stavby_x000d_
- hnojení trávníků_x000d_
- sekání trávníků_x000d_
- odplevelení mís stromů_x000d_
- pěstební řezy stromů_x000d_
- opravy kotvení a technické zabezpečení dřevin_x000d_
- zálivka (dle potřeby (i v zimě))_x000d_
- výměna dřeviny v případě úhynu</t>
  </si>
  <si>
    <t>-149307164</t>
  </si>
  <si>
    <t>1 "viz D.2.1.1</t>
  </si>
  <si>
    <t>998231311</t>
  </si>
  <si>
    <t>Přesun hmot pro sadovnické a krajinářské úpravy strojně dopravní vzdálenost do 5000 m</t>
  </si>
  <si>
    <t>1706528480</t>
  </si>
  <si>
    <t>https://podminky.urs.cz/item/CS_URS_2024_02/998231311</t>
  </si>
  <si>
    <t>D.2.1 SO 801.1b - Obnova stromořadí, trasa A, A/2 (mimo obvod), parc.č. 1568 a 1778 v k.ú. Heroltice</t>
  </si>
  <si>
    <t>0,7*0,7*0,7*6 "viz D.2.1.2</t>
  </si>
  <si>
    <t>2,058 "viz položka 131212531</t>
  </si>
  <si>
    <t>6 "viz D.2.1.1</t>
  </si>
  <si>
    <t>6 "viz položka 184102114</t>
  </si>
  <si>
    <t>6 "viz položka 184215132</t>
  </si>
  <si>
    <t>6*3 'Přepočtené koeficientem množství</t>
  </si>
  <si>
    <t>6*0,7*0,7*0,2</t>
  </si>
  <si>
    <t>B1 - Trasa B (v obvodu)</t>
  </si>
  <si>
    <t>D.1.2.2 SO 102.2 - Obnova místní komunikace 83c, trasa B, část 2, úsek 0,12210 - km 0,29340</t>
  </si>
  <si>
    <t>M - Práce a dodávky M</t>
  </si>
  <si>
    <t xml:space="preserve">    22-M - Montáže technologických zařízení pro dopravní stavby</t>
  </si>
  <si>
    <t>1366332557</t>
  </si>
  <si>
    <t>20*(0+1,75*0,32/2)/2*2 "zářezy rygolu</t>
  </si>
  <si>
    <t>611634298</t>
  </si>
  <si>
    <t>0,8*(40*0,55+20*(0,55+1,2)/2+20*(1,2+0,6)/2+20*(0,6+1,1)/2+20*(1,1+1,35)/2+20*(1,35+1,3)/2+13,4*(1,3+1,05)/2) "rozšíření komunikace 1</t>
  </si>
  <si>
    <t>0,8*(20*(0+0,65)/2+20*0,65+20*(0,65+0,45)/2+20*(0,45+1,2)/2+20*(1,2+1,15)/2+20*(1,15+1,5)/2+20*(1,5+0,85)/2+20*(0,85+1)/2) "rozšíření komunikace 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</si>
  <si>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</si>
  <si>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</si>
  <si>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2120047710</t>
  </si>
  <si>
    <t>https://podminky.urs.cz/item/CS_URS_2024_02/162351103</t>
  </si>
  <si>
    <t>2*147,091*0,1 "viz položka 181351003X01</t>
  </si>
  <si>
    <t>2*133,775*0,1 "viz položka 182351123X01</t>
  </si>
  <si>
    <t>2*12,263 "viz položka 171152101</t>
  </si>
  <si>
    <t>282728870</t>
  </si>
  <si>
    <t>5,6 "viz položka 131251105</t>
  </si>
  <si>
    <t>224,196 "viz položka 132251104</t>
  </si>
  <si>
    <t>-147,091*0,1 "viz položka 181351003X01</t>
  </si>
  <si>
    <t>-133,775*0,1 "viz položka 182351123X01</t>
  </si>
  <si>
    <t>-12,263 "viz položka 171152101</t>
  </si>
  <si>
    <t>547060611</t>
  </si>
  <si>
    <t>147,091*0,1 "viz položka 181351003X01</t>
  </si>
  <si>
    <t>133,775*0,1 "viz položka 182351123X01</t>
  </si>
  <si>
    <t>12,263 "viz položka 171152101</t>
  </si>
  <si>
    <t>-887121776</t>
  </si>
  <si>
    <t>133,775"viz položka 182351123X01</t>
  </si>
  <si>
    <t>-1730953495</t>
  </si>
  <si>
    <t>(171,3+80)*0,25*0,25/2+20*(0+2,1*0,21/2)/2*2</t>
  </si>
  <si>
    <t>1228616353</t>
  </si>
  <si>
    <t>535367782</t>
  </si>
  <si>
    <t>20*(0,3+0,15)/2+20*(0,15+0,21)/2+20*(0,21+0,25)/2+20*0,25+20*(0,25+0,5)/2+93,4*0,5</t>
  </si>
  <si>
    <t>20*0,26+20*(0,26+0,35)/2+20*(0,35+0,2)/2+20*0,2+20*(0,2+0,25)/2+20*(0,25+0,35+1,02)/2+20*(0,35+1,02+0,26)/2+20*0,26+33,4*(0,26+0,47)/2</t>
  </si>
  <si>
    <t xml:space="preserve"> viz D.1.2.2.2</t>
  </si>
  <si>
    <t>797199288</t>
  </si>
  <si>
    <t>397095998</t>
  </si>
  <si>
    <t>20*2,9/2*2</t>
  </si>
  <si>
    <t>20*(0+0,17)/2+20*(0,17+0,22)/2+20*(0,22+0)/2+20*(0+0,36)/2+20*(0,36+0,72)/2+20*(0,72+0,9)/2+20*(0,9+0,75)/2+33,4*(0,75+0,5)/2</t>
  </si>
  <si>
    <t>-118123581</t>
  </si>
  <si>
    <t>147,091 "viz položka 181411131</t>
  </si>
  <si>
    <t>133,775 "viz položka 181411133</t>
  </si>
  <si>
    <t>280,866*0,02 'Přepočtené koeficientem množství</t>
  </si>
  <si>
    <t>453463094</t>
  </si>
  <si>
    <t>-511104583</t>
  </si>
  <si>
    <t>147,091 "viz položka 181351003X01</t>
  </si>
  <si>
    <t>-1607550556</t>
  </si>
  <si>
    <t>-143875585</t>
  </si>
  <si>
    <t>757011652</t>
  </si>
  <si>
    <t>-401421375</t>
  </si>
  <si>
    <t>2116666943</t>
  </si>
  <si>
    <t>-1129500102</t>
  </si>
  <si>
    <t>(40*0,55+20*(0,55+1,2)/2+20*(1,2+0,6)/2+20*(0,6+1,1)/2+20*(1,1+1,35)/2+20*(1,35+1,3)/2+13,4*(1,3+1,05)/2) "rozšíření komunikace 1</t>
  </si>
  <si>
    <t>(20*(0+0,65)/2+20*0,65+20*(0,65+0,45)/2+20*(0,45+1,2)/2+20*(1,2+1,15)/2+20*(1,15+1,5)/2+20*(1,5+0,85)/2+20*(0,85+1)/2) "rozšíření komunikace 2</t>
  </si>
  <si>
    <t>-743796390</t>
  </si>
  <si>
    <t>75 "viz položka 564952114</t>
  </si>
  <si>
    <t>-642182565</t>
  </si>
  <si>
    <t>280,245 "viz položka 564851111X01</t>
  </si>
  <si>
    <t>1273392580</t>
  </si>
  <si>
    <t>4*(8,5+6)/2+5,75*(10+6)/2</t>
  </si>
  <si>
    <t>1589631119</t>
  </si>
  <si>
    <t>171,3*3,1+8,6*0,5+10,1*0,5</t>
  </si>
  <si>
    <t>1730015284</t>
  </si>
  <si>
    <t>171,3*(3,75+3,62+3,62+3,5+3,44+3,27+2,58+3,29+3,44)/9</t>
  </si>
  <si>
    <t>-818742372</t>
  </si>
  <si>
    <t>171,3*(4,24+4,65+4,65+5,08+5,09+4,97+4,97+5,1+4,94)/9</t>
  </si>
  <si>
    <t>144065319</t>
  </si>
  <si>
    <t>171,3*3*(0,06+0,05+0,04+0,05+0,03+0,02+0,07+0,13+0,09+0)/10</t>
  </si>
  <si>
    <t>27,751*1,9 'Přepočtené koeficientem množství</t>
  </si>
  <si>
    <t>454405125</t>
  </si>
  <si>
    <t>831,566*0,25 "viz položka 567532112, tloušťka 250mm</t>
  </si>
  <si>
    <t>207,892*0,04 'Přepočtené koeficientem množství</t>
  </si>
  <si>
    <t>-2112809691</t>
  </si>
  <si>
    <t>207,892*0,03 'Přepočtené koeficientem množství</t>
  </si>
  <si>
    <t>-369264612</t>
  </si>
  <si>
    <t>(4+141,4+8)*0,5+(167,36)*0,5</t>
  </si>
  <si>
    <t>1980937483</t>
  </si>
  <si>
    <t>-2095267037</t>
  </si>
  <si>
    <t>8,5+10</t>
  </si>
  <si>
    <t>-215853762</t>
  </si>
  <si>
    <t>523,15 "viz položka 565135121</t>
  </si>
  <si>
    <t>884574411</t>
  </si>
  <si>
    <t>171,3*3+8,5*0,5+10*0,5</t>
  </si>
  <si>
    <t>2079516650</t>
  </si>
  <si>
    <t>-17972876</t>
  </si>
  <si>
    <t xml:space="preserve">18,5 "viz položka 919732211 </t>
  </si>
  <si>
    <t>1809658159</t>
  </si>
  <si>
    <t>523,15 "viz položka 577134121</t>
  </si>
  <si>
    <t>-1541508224</t>
  </si>
  <si>
    <t>-539185712</t>
  </si>
  <si>
    <t>5,232*25 'Přepočtené koeficientem množství</t>
  </si>
  <si>
    <t>934531357</t>
  </si>
  <si>
    <t>-1047969994</t>
  </si>
  <si>
    <t>Práce a dodávky M</t>
  </si>
  <si>
    <t>22-M</t>
  </si>
  <si>
    <t>Montáže technologických zařízení pro dopravní stavby</t>
  </si>
  <si>
    <t>2201820X</t>
  </si>
  <si>
    <t>Montáž a dodávka chráničky na stávající kabel CETIN včetně zemních prací</t>
  </si>
  <si>
    <t>64</t>
  </si>
  <si>
    <t>-1356391393</t>
  </si>
  <si>
    <t>167,7 "viz D.1.2.1.2, D.1.2.2.2</t>
  </si>
  <si>
    <t>B2 - Trasa B (zastavěná území)</t>
  </si>
  <si>
    <t>D.1.2.1 SO 102.1 - Obnova místní komunikace 83c, trasa B, část 1, úsek 0,10700 - km 0,12210</t>
  </si>
  <si>
    <t>132251103</t>
  </si>
  <si>
    <t>Hloubení nezapažených rýh šířky do 800 mm strojně s urovnáním dna do předepsaného profilu a spádu v hornině třídy těžitelnosti I skupiny 3 přes 50 do 100 m3</t>
  </si>
  <si>
    <t>-816491531</t>
  </si>
  <si>
    <t>https://podminky.urs.cz/item/CS_URS_2024_02/132251103</t>
  </si>
  <si>
    <t>(0,55+0,5)*16,31*0,8 "rozšíření komunikace viz D.1.2.1.2</t>
  </si>
  <si>
    <t>139001101</t>
  </si>
  <si>
    <t>Příplatek k cenám hloubených vykopávek za ztížení vykopávky v blízkosti podzemního vedení nebo výbušnin pro jakoukoliv třídu horniny</t>
  </si>
  <si>
    <t>91298163</t>
  </si>
  <si>
    <t>https://podminky.urs.cz/item/CS_URS_2024_02/139001101</t>
  </si>
  <si>
    <t>(16,31)*1*0,8</t>
  </si>
  <si>
    <t>1898095881</t>
  </si>
  <si>
    <t>(0,935+6,4*0,1)*2 "viž položky174151101,181351003X01</t>
  </si>
  <si>
    <t>-602244591</t>
  </si>
  <si>
    <t>13,7-0,935-6,4*0,1 "viž položky 132251103,174151101,181351003X01</t>
  </si>
  <si>
    <t>1614634913</t>
  </si>
  <si>
    <t>(0,935+6,4*0,1) "viž položky174151101,181351003X01</t>
  </si>
  <si>
    <t>-1631075668</t>
  </si>
  <si>
    <t>12,125 "viz položka 132251103</t>
  </si>
  <si>
    <t>-174830165</t>
  </si>
  <si>
    <t>((13,61)+(16,31))*0,25*0,25/2 "okolo komunikací</t>
  </si>
  <si>
    <t>181351103X01</t>
  </si>
  <si>
    <t>Rozprostření a urovnání zeminy v rovině nebo ve svahu sklonu do 1:5 strojně při souvislé ploše přes 100 do 500 m2, tl. vrstvy do 200 mm</t>
  </si>
  <si>
    <t>1970778302</t>
  </si>
  <si>
    <t>3,2+3,2 "100mm</t>
  </si>
  <si>
    <t>-1319260072</t>
  </si>
  <si>
    <t>6,4 "viz položka 181351003X01</t>
  </si>
  <si>
    <t>1972343139</t>
  </si>
  <si>
    <t>6,4 "viz položky 181411131</t>
  </si>
  <si>
    <t>6,4*0,02 'Přepočtené koeficientem množství</t>
  </si>
  <si>
    <t>1916281751</t>
  </si>
  <si>
    <t>-1336225895</t>
  </si>
  <si>
    <t>1100990676</t>
  </si>
  <si>
    <t>-670880954</t>
  </si>
  <si>
    <t>(0,55+0,5)*16,31 "rozšíření komunikace viz D.1.2.1.2</t>
  </si>
  <si>
    <t>Podklad nebo podsyp z R-materiálu s rozprostřením a zhutněním, po zhutnění tl. 450 mm</t>
  </si>
  <si>
    <t>-9109828</t>
  </si>
  <si>
    <t>(0,6+0,5)*16,31 "rozšíření komunikace viz D.1.2.1.2</t>
  </si>
  <si>
    <t>-971142032</t>
  </si>
  <si>
    <t>13,61*3,1+3,1*1,87/2 "viz D.1.2.1.2</t>
  </si>
  <si>
    <t>-1795614774</t>
  </si>
  <si>
    <t>14,85*(3,1+3,8+4+3,75)/4 "viz D.1.2.1.2</t>
  </si>
  <si>
    <t>-1578983158</t>
  </si>
  <si>
    <t>13,61*(4,65+4,3)/2</t>
  </si>
  <si>
    <t>1413882003</t>
  </si>
  <si>
    <t>((0,07))*3*13,61</t>
  </si>
  <si>
    <t>12335286</t>
  </si>
  <si>
    <t>63,287*0,25 "viz položka 567532112, tl.250mm</t>
  </si>
  <si>
    <t>15,822*0,04 'Přepočtené koeficientem množství</t>
  </si>
  <si>
    <t>-1034541998</t>
  </si>
  <si>
    <t>15,822*0,03 'Přepočtené koeficientem množství</t>
  </si>
  <si>
    <t>1177843282</t>
  </si>
  <si>
    <t>(13,61+16,13)*0,5</t>
  </si>
  <si>
    <t>685246664</t>
  </si>
  <si>
    <t>45,09 "viz položka 565135121</t>
  </si>
  <si>
    <t>220079931</t>
  </si>
  <si>
    <t>13,61*3+3*1,87/2 "viz D.1.2.1.2</t>
  </si>
  <si>
    <t>-184954982</t>
  </si>
  <si>
    <t>3 "viz D.1.2.1.2</t>
  </si>
  <si>
    <t>1975519927</t>
  </si>
  <si>
    <t>3 "viz položka 919732211</t>
  </si>
  <si>
    <t>2105176720</t>
  </si>
  <si>
    <t>43,635 "viz položka 577134121</t>
  </si>
  <si>
    <t>-54955739</t>
  </si>
  <si>
    <t>-614248878</t>
  </si>
  <si>
    <t>0,436*25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</si>
  <si>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</si>
  <si>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</si>
  <si>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-432771678</t>
  </si>
  <si>
    <t>https://podminky.urs.cz/item/CS_URS_2024_02/997013631</t>
  </si>
  <si>
    <t>114494448</t>
  </si>
  <si>
    <t>-1169932176</t>
  </si>
  <si>
    <t>17,8 "viz D.1.2.1.2, D.1.2.2.2</t>
  </si>
  <si>
    <t>VON - Vedlejší a ostatní náklady</t>
  </si>
  <si>
    <t>VRN - Vedlejší rozpočtové náklady</t>
  </si>
  <si>
    <t xml:space="preserve">    O02 - Ostatní náklady</t>
  </si>
  <si>
    <t xml:space="preserve">    0 - Vedlejší rozpočtové náklady</t>
  </si>
  <si>
    <t>VRN</t>
  </si>
  <si>
    <t>Vedlejší rozpočtové náklady</t>
  </si>
  <si>
    <t>O02</t>
  </si>
  <si>
    <t>Ostatní náklady</t>
  </si>
  <si>
    <t>011114000</t>
  </si>
  <si>
    <t>Inženýrsko-geologický průzkum</t>
  </si>
  <si>
    <t>1024</t>
  </si>
  <si>
    <t>-1945957257</t>
  </si>
  <si>
    <t>P</t>
  </si>
  <si>
    <t>Poznámka k položce:_x000d_
Inženýrské sítě stávající, vytyčení sítí, staveniště náklady na seznámení se s rozmístěním a trasou stávajících známých inženýrských sítí na staveništi a přilehlých pozemcích dotčených prováděním díla, jejich ochrana tak, aby v průběhu provádění díla nedošlo k jejich poškození včetně zpětného protokolárního předání jejich správcům</t>
  </si>
  <si>
    <t>011114100</t>
  </si>
  <si>
    <t>Archeologický průzkum</t>
  </si>
  <si>
    <t>1751874358</t>
  </si>
  <si>
    <t>011603000.1</t>
  </si>
  <si>
    <t>Diagnostika komunikace</t>
  </si>
  <si>
    <t>CS ÚRS 2019 01</t>
  </si>
  <si>
    <t>-672728934</t>
  </si>
  <si>
    <t>0132540X3</t>
  </si>
  <si>
    <t>Geodetické práce během a po výstavbě - zaměření skutečného provedení stavby včetně komunikací a inženýrských sítí bude provedeno a ověřeno oprávněným zeměměřičským inženýrem podle zák. 200/1994 Sb., ve znění pozdějších předpisů a bude předáno objednateli třikrát v grafické a jedenkrát v digitální podobě</t>
  </si>
  <si>
    <t>-1966182577</t>
  </si>
  <si>
    <t>013254X00.1</t>
  </si>
  <si>
    <t xml:space="preserve">Vypracování projektové dokumentace skutečného provedení stavby ve třech vyhotoveních v grafické (tištěné) podobě a jednou elektronická verze v digitální podobě v požadovaných formátech mimo projektové dokumentace skutečného provedení stavby uvedené v položkách jednotlivých rozpočtů </t>
  </si>
  <si>
    <t>-844748004</t>
  </si>
  <si>
    <t>Poznámka k položce:_x000d_
Náklady na vypracování dokumentace skutečného provedení stavby. Veškeré změny provedení stavby proti původnímu projektu musí být zapracovány do této dokumentace v souladu se zákonem č. 183/2006 Sb. a vyhlášky č. 499/2006 Sb. Rozsah dokumentace určuje příloha č. 3 vyhlášky č. 499/2006 Sb., o dokumentaci staveb ve znění pozdějších předpisů.</t>
  </si>
  <si>
    <t>0330020X1</t>
  </si>
  <si>
    <t>Inženýrské sítě stávající</t>
  </si>
  <si>
    <t>2009629767</t>
  </si>
  <si>
    <t xml:space="preserve">Poznámka k položce:_x000d_
Náklady na seznámení se s rozmístěním a trasou stávajících známých inženýrských sítí na staveništi a přilehlých pozemcích dotčených prováděním díla nebo ochrana tak, aby v průběhu provádění díla nedošlo k jejich poškození, včetně zpětného protokolárního předání jejich správcům. Zhotovitel je povinen dodržovat všechny podmínky správců nebo vlastníků těchto sítí a nese veškeré důsledky a škody vzniklé jejich nedodržením._x000d_
</t>
  </si>
  <si>
    <t>043103X00.1</t>
  </si>
  <si>
    <t>Zkoušky, zkušební provoz, atesty a revize mimo zkoušek a revizí uvedených v položkách jednotlivých rozpočtů</t>
  </si>
  <si>
    <t>219779274</t>
  </si>
  <si>
    <t>Poznámka k položce:_x000d_
Náklady na zajištění všech nezbytných zkoušek, atestů a revizí podle ČSN a případných jiných právních nebo technických předpisů platných v době provádění a předání díla, kterými bude prokázáno dosažení předepsané kvality a předepsaných technických parametrů díla. Položka zahrnuje i výtažné a odtrhové zkoušky.</t>
  </si>
  <si>
    <t>043104X00</t>
  </si>
  <si>
    <t>Provedení rozboru nezávadnosti zeminy týkající se uložení zeminy na skládce</t>
  </si>
  <si>
    <t>1273835659</t>
  </si>
  <si>
    <t>043194X00</t>
  </si>
  <si>
    <t xml:space="preserve">Fotodokumentace prováděného díla </t>
  </si>
  <si>
    <t>1673469604</t>
  </si>
  <si>
    <t xml:space="preserve">Poznámka k položce:_x000d_
Náklady na zajištění průběžné fotodokumentace provádění díla – zhotovitel zajistí a předá objednateli průběžnou fotodokumentaci realizace díla v 1 digitálním vyhotovení. Fotodokumentace bude dokladovat průběh díla a bude zejména dokumentovat části stavby a konstrukce před jejich zakrytím._x000d_
</t>
  </si>
  <si>
    <t>043194X14</t>
  </si>
  <si>
    <t>Publicita projektu dle pravidel poskytovatele dotace</t>
  </si>
  <si>
    <t>99963444</t>
  </si>
  <si>
    <t>045002X00</t>
  </si>
  <si>
    <t>Koordinační a kompletační činnost</t>
  </si>
  <si>
    <t>-557271121</t>
  </si>
  <si>
    <t>Poznámka k položce:_x000d_
Koordinační a kompletační činnost náklady na zajištění oznámení zahájení stavebních prací v souladu s pravomocnými rozhodnutími a vyjádřeními například správců sítí, zajištění koordinační činnosti poddodavatelů zhotovitele, zajištění a provedení všech nezbytných opatření organizačního a stavebně technologického charakteru k řádnému provedení předmětu díla předání všech dokladů o dokončené stavbě</t>
  </si>
  <si>
    <t>049003X008</t>
  </si>
  <si>
    <t>Náklady spojené s vyřízením požadavků orgánů a organizací nutných před započetím výstavby</t>
  </si>
  <si>
    <t>-1855387094</t>
  </si>
  <si>
    <t>031103X00</t>
  </si>
  <si>
    <t xml:space="preserve">Vybudování, provoz, údržba a odstranění zařízení staveniště </t>
  </si>
  <si>
    <t>-1509764834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</si>
  <si>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</t>
  </si>
  <si>
    <t>041403001</t>
  </si>
  <si>
    <t>Dopravně inženýrské opatření</t>
  </si>
  <si>
    <t>85770179</t>
  </si>
  <si>
    <t>Poznámka k položce:_x000d_
Dočasná dopravní opatření náklady na projednání a zajištění případného zvláštního užívání komunikací a veřejných ploch včetně úhrady vyměřených poplatků a nájemného, včetně úhrady za případné dočasné zábory ploch, dočasné i trvalé skládky, zajištění případného dopravního značení včetně jeho projednání k dopravním omezením, jejich údržba, přemisťování a následné odstranění</t>
  </si>
  <si>
    <t>0700010X1</t>
  </si>
  <si>
    <t>Provozní a územní vlivy</t>
  </si>
  <si>
    <t>1155700796</t>
  </si>
  <si>
    <t xml:space="preserve">Poznámka k položce:_x000d_
Provozní a územní vlivy  rušení provozem objednatele případně třetích osob při realizaci díla, naklady na mimostaveništní dopravu materiáli a výrobků, ztížené dopravní podmínky, ztížený pohyb ve městech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</si>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</sst>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51105" TargetMode="External" /><Relationship Id="rId2" Type="http://schemas.openxmlformats.org/officeDocument/2006/relationships/hyperlink" Target="https://podminky.urs.cz/item/CS_URS_2024_02/132251104" TargetMode="External" /><Relationship Id="rId3" Type="http://schemas.openxmlformats.org/officeDocument/2006/relationships/hyperlink" Target="https://podminky.urs.cz/item/CS_URS_2024_02/162351104" TargetMode="External" /><Relationship Id="rId4" Type="http://schemas.openxmlformats.org/officeDocument/2006/relationships/hyperlink" Target="https://podminky.urs.cz/item/CS_URS_2024_02/162551108" TargetMode="External" /><Relationship Id="rId5" Type="http://schemas.openxmlformats.org/officeDocument/2006/relationships/hyperlink" Target="https://podminky.urs.cz/item/CS_URS_2024_02/167151101" TargetMode="External" /><Relationship Id="rId6" Type="http://schemas.openxmlformats.org/officeDocument/2006/relationships/hyperlink" Target="https://podminky.urs.cz/item/CS_URS_2024_02/171151101" TargetMode="External" /><Relationship Id="rId7" Type="http://schemas.openxmlformats.org/officeDocument/2006/relationships/hyperlink" Target="https://podminky.urs.cz/item/CS_URS_2024_02/171152101" TargetMode="External" /><Relationship Id="rId8" Type="http://schemas.openxmlformats.org/officeDocument/2006/relationships/hyperlink" Target="https://podminky.urs.cz/item/CS_URS_2024_02/171251201" TargetMode="External" /><Relationship Id="rId9" Type="http://schemas.openxmlformats.org/officeDocument/2006/relationships/hyperlink" Target="https://podminky.urs.cz/item/CS_URS_2024_02/174151101" TargetMode="External" /><Relationship Id="rId10" Type="http://schemas.openxmlformats.org/officeDocument/2006/relationships/hyperlink" Target="https://podminky.urs.cz/item/CS_URS_2024_02/175151101" TargetMode="External" /><Relationship Id="rId11" Type="http://schemas.openxmlformats.org/officeDocument/2006/relationships/hyperlink" Target="https://podminky.urs.cz/item/CS_URS_2024_02/181451131" TargetMode="External" /><Relationship Id="rId12" Type="http://schemas.openxmlformats.org/officeDocument/2006/relationships/hyperlink" Target="https://podminky.urs.cz/item/CS_URS_2024_02/181411133" TargetMode="External" /><Relationship Id="rId13" Type="http://schemas.openxmlformats.org/officeDocument/2006/relationships/hyperlink" Target="https://podminky.urs.cz/item/CS_URS_2024_02/183403153" TargetMode="External" /><Relationship Id="rId14" Type="http://schemas.openxmlformats.org/officeDocument/2006/relationships/hyperlink" Target="https://podminky.urs.cz/item/CS_URS_2024_02/183403353" TargetMode="External" /><Relationship Id="rId15" Type="http://schemas.openxmlformats.org/officeDocument/2006/relationships/hyperlink" Target="https://podminky.urs.cz/item/CS_URS_2024_02/184813511" TargetMode="External" /><Relationship Id="rId16" Type="http://schemas.openxmlformats.org/officeDocument/2006/relationships/hyperlink" Target="https://podminky.urs.cz/item/CS_URS_2024_02/184813513" TargetMode="External" /><Relationship Id="rId17" Type="http://schemas.openxmlformats.org/officeDocument/2006/relationships/hyperlink" Target="https://podminky.urs.cz/item/CS_URS_2024_02/184813521" TargetMode="External" /><Relationship Id="rId18" Type="http://schemas.openxmlformats.org/officeDocument/2006/relationships/hyperlink" Target="https://podminky.urs.cz/item/CS_URS_2024_02/184813524" TargetMode="External" /><Relationship Id="rId19" Type="http://schemas.openxmlformats.org/officeDocument/2006/relationships/hyperlink" Target="https://podminky.urs.cz/item/CS_URS_2024_02/212532111" TargetMode="External" /><Relationship Id="rId20" Type="http://schemas.openxmlformats.org/officeDocument/2006/relationships/hyperlink" Target="https://podminky.urs.cz/item/CS_URS_2024_02/212755216" TargetMode="External" /><Relationship Id="rId21" Type="http://schemas.openxmlformats.org/officeDocument/2006/relationships/hyperlink" Target="https://podminky.urs.cz/item/CS_URS_2024_02/212972113" TargetMode="External" /><Relationship Id="rId22" Type="http://schemas.openxmlformats.org/officeDocument/2006/relationships/hyperlink" Target="https://podminky.urs.cz/item/CS_URS_2023_01/4692111X01" TargetMode="External" /><Relationship Id="rId23" Type="http://schemas.openxmlformats.org/officeDocument/2006/relationships/hyperlink" Target="https://podminky.urs.cz/item/CS_URS_2024_02/564861111" TargetMode="External" /><Relationship Id="rId24" Type="http://schemas.openxmlformats.org/officeDocument/2006/relationships/hyperlink" Target="https://podminky.urs.cz/item/CS_URS_2024_02/564952114" TargetMode="External" /><Relationship Id="rId25" Type="http://schemas.openxmlformats.org/officeDocument/2006/relationships/hyperlink" Target="https://podminky.urs.cz/item/CS_URS_2024_02/565135121" TargetMode="External" /><Relationship Id="rId26" Type="http://schemas.openxmlformats.org/officeDocument/2006/relationships/hyperlink" Target="https://podminky.urs.cz/item/CS_URS_2024_02/566501111" TargetMode="External" /><Relationship Id="rId27" Type="http://schemas.openxmlformats.org/officeDocument/2006/relationships/hyperlink" Target="https://podminky.urs.cz/item/CS_URS_2024_02/567532112" TargetMode="External" /><Relationship Id="rId28" Type="http://schemas.openxmlformats.org/officeDocument/2006/relationships/hyperlink" Target="https://podminky.urs.cz/item/CS_URS_2024_02/569931132" TargetMode="External" /><Relationship Id="rId29" Type="http://schemas.openxmlformats.org/officeDocument/2006/relationships/hyperlink" Target="https://podminky.urs.cz/item/CS_URS_2024_02/573231107" TargetMode="External" /><Relationship Id="rId30" Type="http://schemas.openxmlformats.org/officeDocument/2006/relationships/hyperlink" Target="https://podminky.urs.cz/item/CS_URS_2024_02/577134121" TargetMode="External" /><Relationship Id="rId31" Type="http://schemas.openxmlformats.org/officeDocument/2006/relationships/hyperlink" Target="https://podminky.urs.cz/item/CS_URS_2024_02/919732211" TargetMode="External" /><Relationship Id="rId32" Type="http://schemas.openxmlformats.org/officeDocument/2006/relationships/hyperlink" Target="https://podminky.urs.cz/item/CS_URS_2024_02/919735112" TargetMode="External" /><Relationship Id="rId33" Type="http://schemas.openxmlformats.org/officeDocument/2006/relationships/hyperlink" Target="https://podminky.urs.cz/item/CS_URS_2024_02/935112211" TargetMode="External" /><Relationship Id="rId34" Type="http://schemas.openxmlformats.org/officeDocument/2006/relationships/hyperlink" Target="https://podminky.urs.cz/item/CS_URS_2024_02/938908411" TargetMode="External" /><Relationship Id="rId35" Type="http://schemas.openxmlformats.org/officeDocument/2006/relationships/hyperlink" Target="https://podminky.urs.cz/item/CS_URS_2024_02/997013501" TargetMode="External" /><Relationship Id="rId36" Type="http://schemas.openxmlformats.org/officeDocument/2006/relationships/hyperlink" Target="https://podminky.urs.cz/item/CS_URS_2024_02/997013509" TargetMode="External" /><Relationship Id="rId37" Type="http://schemas.openxmlformats.org/officeDocument/2006/relationships/hyperlink" Target="https://podminky.urs.cz/item/CS_URS_2024_02/997013871" TargetMode="External" /><Relationship Id="rId38" Type="http://schemas.openxmlformats.org/officeDocument/2006/relationships/hyperlink" Target="https://podminky.urs.cz/item/CS_URS_2024_02/998225111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51105" TargetMode="External" /><Relationship Id="rId2" Type="http://schemas.openxmlformats.org/officeDocument/2006/relationships/hyperlink" Target="https://podminky.urs.cz/item/CS_URS_2024_02/162351104" TargetMode="External" /><Relationship Id="rId3" Type="http://schemas.openxmlformats.org/officeDocument/2006/relationships/hyperlink" Target="https://podminky.urs.cz/item/CS_URS_2024_02/162551108" TargetMode="External" /><Relationship Id="rId4" Type="http://schemas.openxmlformats.org/officeDocument/2006/relationships/hyperlink" Target="https://podminky.urs.cz/item/CS_URS_2024_02/167151101" TargetMode="External" /><Relationship Id="rId5" Type="http://schemas.openxmlformats.org/officeDocument/2006/relationships/hyperlink" Target="https://podminky.urs.cz/item/CS_URS_2024_02/171151101" TargetMode="External" /><Relationship Id="rId6" Type="http://schemas.openxmlformats.org/officeDocument/2006/relationships/hyperlink" Target="https://podminky.urs.cz/item/CS_URS_2024_02/171152101" TargetMode="External" /><Relationship Id="rId7" Type="http://schemas.openxmlformats.org/officeDocument/2006/relationships/hyperlink" Target="https://podminky.urs.cz/item/CS_URS_2024_02/171251201" TargetMode="External" /><Relationship Id="rId8" Type="http://schemas.openxmlformats.org/officeDocument/2006/relationships/hyperlink" Target="https://podminky.urs.cz/item/CS_URS_2023_01/181411131" TargetMode="External" /><Relationship Id="rId9" Type="http://schemas.openxmlformats.org/officeDocument/2006/relationships/hyperlink" Target="https://podminky.urs.cz/item/CS_URS_2023_01/181411133" TargetMode="External" /><Relationship Id="rId10" Type="http://schemas.openxmlformats.org/officeDocument/2006/relationships/hyperlink" Target="https://podminky.urs.cz/item/CS_URS_2023_01/183403153" TargetMode="External" /><Relationship Id="rId11" Type="http://schemas.openxmlformats.org/officeDocument/2006/relationships/hyperlink" Target="https://podminky.urs.cz/item/CS_URS_2023_01/183403353" TargetMode="External" /><Relationship Id="rId12" Type="http://schemas.openxmlformats.org/officeDocument/2006/relationships/hyperlink" Target="https://podminky.urs.cz/item/CS_URS_2024_02/184813511" TargetMode="External" /><Relationship Id="rId13" Type="http://schemas.openxmlformats.org/officeDocument/2006/relationships/hyperlink" Target="https://podminky.urs.cz/item/CS_URS_2024_02/184813513" TargetMode="External" /><Relationship Id="rId14" Type="http://schemas.openxmlformats.org/officeDocument/2006/relationships/hyperlink" Target="https://podminky.urs.cz/item/CS_URS_2024_02/184813521" TargetMode="External" /><Relationship Id="rId15" Type="http://schemas.openxmlformats.org/officeDocument/2006/relationships/hyperlink" Target="https://podminky.urs.cz/item/CS_URS_2024_02/184813524" TargetMode="External" /><Relationship Id="rId16" Type="http://schemas.openxmlformats.org/officeDocument/2006/relationships/hyperlink" Target="https://podminky.urs.cz/item/CS_URS_2024_02/99822511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12531" TargetMode="External" /><Relationship Id="rId2" Type="http://schemas.openxmlformats.org/officeDocument/2006/relationships/hyperlink" Target="https://podminky.urs.cz/item/CS_URS_2024_02/162551108" TargetMode="External" /><Relationship Id="rId3" Type="http://schemas.openxmlformats.org/officeDocument/2006/relationships/hyperlink" Target="https://podminky.urs.cz/item/CS_URS_2024_02/171251201" TargetMode="External" /><Relationship Id="rId4" Type="http://schemas.openxmlformats.org/officeDocument/2006/relationships/hyperlink" Target="https://podminky.urs.cz/item/CS_URS_2024_02/181411131" TargetMode="External" /><Relationship Id="rId5" Type="http://schemas.openxmlformats.org/officeDocument/2006/relationships/hyperlink" Target="https://podminky.urs.cz/item/CS_URS_2024_02/182303111" TargetMode="External" /><Relationship Id="rId6" Type="http://schemas.openxmlformats.org/officeDocument/2006/relationships/hyperlink" Target="https://podminky.urs.cz/item/CS_URS_2024_02/183402131" TargetMode="External" /><Relationship Id="rId7" Type="http://schemas.openxmlformats.org/officeDocument/2006/relationships/hyperlink" Target="https://podminky.urs.cz/item/CS_URS_2024_02/183403153" TargetMode="External" /><Relationship Id="rId8" Type="http://schemas.openxmlformats.org/officeDocument/2006/relationships/hyperlink" Target="https://podminky.urs.cz/item/CS_URS_2024_02/184102114" TargetMode="External" /><Relationship Id="rId9" Type="http://schemas.openxmlformats.org/officeDocument/2006/relationships/hyperlink" Target="https://podminky.urs.cz/item/CS_URS_2024_02/184215132" TargetMode="External" /><Relationship Id="rId10" Type="http://schemas.openxmlformats.org/officeDocument/2006/relationships/hyperlink" Target="https://podminky.urs.cz/item/CS_URS_2024_02/184215412" TargetMode="External" /><Relationship Id="rId11" Type="http://schemas.openxmlformats.org/officeDocument/2006/relationships/hyperlink" Target="https://podminky.urs.cz/item/CS_URS_2024_02/184215413" TargetMode="External" /><Relationship Id="rId12" Type="http://schemas.openxmlformats.org/officeDocument/2006/relationships/hyperlink" Target="https://podminky.urs.cz/item/CS_URS_2024_02/184813511" TargetMode="External" /><Relationship Id="rId13" Type="http://schemas.openxmlformats.org/officeDocument/2006/relationships/hyperlink" Target="https://podminky.urs.cz/item/CS_URS_2024_02/184813521" TargetMode="External" /><Relationship Id="rId14" Type="http://schemas.openxmlformats.org/officeDocument/2006/relationships/hyperlink" Target="https://podminky.urs.cz/item/CS_URS_2024_02/185803111" TargetMode="External" /><Relationship Id="rId15" Type="http://schemas.openxmlformats.org/officeDocument/2006/relationships/hyperlink" Target="https://podminky.urs.cz/item/CS_URS_2024_02/99823131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12531" TargetMode="External" /><Relationship Id="rId2" Type="http://schemas.openxmlformats.org/officeDocument/2006/relationships/hyperlink" Target="https://podminky.urs.cz/item/CS_URS_2024_02/162551108" TargetMode="External" /><Relationship Id="rId3" Type="http://schemas.openxmlformats.org/officeDocument/2006/relationships/hyperlink" Target="https://podminky.urs.cz/item/CS_URS_2024_02/171251201" TargetMode="External" /><Relationship Id="rId4" Type="http://schemas.openxmlformats.org/officeDocument/2006/relationships/hyperlink" Target="https://podminky.urs.cz/item/CS_URS_2024_02/184102114" TargetMode="External" /><Relationship Id="rId5" Type="http://schemas.openxmlformats.org/officeDocument/2006/relationships/hyperlink" Target="https://podminky.urs.cz/item/CS_URS_2024_02/184215132" TargetMode="External" /><Relationship Id="rId6" Type="http://schemas.openxmlformats.org/officeDocument/2006/relationships/hyperlink" Target="https://podminky.urs.cz/item/CS_URS_2024_02/184215412" TargetMode="External" /><Relationship Id="rId7" Type="http://schemas.openxmlformats.org/officeDocument/2006/relationships/hyperlink" Target="https://podminky.urs.cz/item/CS_URS_2024_02/184215413" TargetMode="External" /><Relationship Id="rId8" Type="http://schemas.openxmlformats.org/officeDocument/2006/relationships/hyperlink" Target="https://podminky.urs.cz/item/CS_URS_2024_02/998231311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51105" TargetMode="External" /><Relationship Id="rId2" Type="http://schemas.openxmlformats.org/officeDocument/2006/relationships/hyperlink" Target="https://podminky.urs.cz/item/CS_URS_2024_02/132251104" TargetMode="External" /><Relationship Id="rId3" Type="http://schemas.openxmlformats.org/officeDocument/2006/relationships/hyperlink" Target="https://podminky.urs.cz/item/CS_URS_2024_02/162351103" TargetMode="External" /><Relationship Id="rId4" Type="http://schemas.openxmlformats.org/officeDocument/2006/relationships/hyperlink" Target="https://podminky.urs.cz/item/CS_URS_2024_02/162551108" TargetMode="External" /><Relationship Id="rId5" Type="http://schemas.openxmlformats.org/officeDocument/2006/relationships/hyperlink" Target="https://podminky.urs.cz/item/CS_URS_2024_02/167151101" TargetMode="External" /><Relationship Id="rId6" Type="http://schemas.openxmlformats.org/officeDocument/2006/relationships/hyperlink" Target="https://podminky.urs.cz/item/CS_URS_2024_02/171151101" TargetMode="External" /><Relationship Id="rId7" Type="http://schemas.openxmlformats.org/officeDocument/2006/relationships/hyperlink" Target="https://podminky.urs.cz/item/CS_URS_2024_02/171152101" TargetMode="External" /><Relationship Id="rId8" Type="http://schemas.openxmlformats.org/officeDocument/2006/relationships/hyperlink" Target="https://podminky.urs.cz/item/CS_URS_2024_02/171251201" TargetMode="External" /><Relationship Id="rId9" Type="http://schemas.openxmlformats.org/officeDocument/2006/relationships/hyperlink" Target="https://podminky.urs.cz/item/CS_URS_2024_02/181411131" TargetMode="External" /><Relationship Id="rId10" Type="http://schemas.openxmlformats.org/officeDocument/2006/relationships/hyperlink" Target="https://podminky.urs.cz/item/CS_URS_2024_02/181411133" TargetMode="External" /><Relationship Id="rId11" Type="http://schemas.openxmlformats.org/officeDocument/2006/relationships/hyperlink" Target="https://podminky.urs.cz/item/CS_URS_2024_02/183403153" TargetMode="External" /><Relationship Id="rId12" Type="http://schemas.openxmlformats.org/officeDocument/2006/relationships/hyperlink" Target="https://podminky.urs.cz/item/CS_URS_2024_02/183403353" TargetMode="External" /><Relationship Id="rId13" Type="http://schemas.openxmlformats.org/officeDocument/2006/relationships/hyperlink" Target="https://podminky.urs.cz/item/CS_URS_2024_02/184813511" TargetMode="External" /><Relationship Id="rId14" Type="http://schemas.openxmlformats.org/officeDocument/2006/relationships/hyperlink" Target="https://podminky.urs.cz/item/CS_URS_2024_02/184813513" TargetMode="External" /><Relationship Id="rId15" Type="http://schemas.openxmlformats.org/officeDocument/2006/relationships/hyperlink" Target="https://podminky.urs.cz/item/CS_URS_2024_02/184813521" TargetMode="External" /><Relationship Id="rId16" Type="http://schemas.openxmlformats.org/officeDocument/2006/relationships/hyperlink" Target="https://podminky.urs.cz/item/CS_URS_2024_02/184813524" TargetMode="External" /><Relationship Id="rId17" Type="http://schemas.openxmlformats.org/officeDocument/2006/relationships/hyperlink" Target="https://podminky.urs.cz/item/CS_URS_2024_02/564861111" TargetMode="External" /><Relationship Id="rId18" Type="http://schemas.openxmlformats.org/officeDocument/2006/relationships/hyperlink" Target="https://podminky.urs.cz/item/CS_URS_2024_02/564952114" TargetMode="External" /><Relationship Id="rId19" Type="http://schemas.openxmlformats.org/officeDocument/2006/relationships/hyperlink" Target="https://podminky.urs.cz/item/CS_URS_2024_02/565135121" TargetMode="External" /><Relationship Id="rId20" Type="http://schemas.openxmlformats.org/officeDocument/2006/relationships/hyperlink" Target="https://podminky.urs.cz/item/CS_URS_2024_02/566501111" TargetMode="External" /><Relationship Id="rId21" Type="http://schemas.openxmlformats.org/officeDocument/2006/relationships/hyperlink" Target="https://podminky.urs.cz/item/CS_URS_2024_02/567532112" TargetMode="External" /><Relationship Id="rId22" Type="http://schemas.openxmlformats.org/officeDocument/2006/relationships/hyperlink" Target="https://podminky.urs.cz/item/CS_URS_2024_02/569931132" TargetMode="External" /><Relationship Id="rId23" Type="http://schemas.openxmlformats.org/officeDocument/2006/relationships/hyperlink" Target="https://podminky.urs.cz/item/CS_URS_2024_02/573231107" TargetMode="External" /><Relationship Id="rId24" Type="http://schemas.openxmlformats.org/officeDocument/2006/relationships/hyperlink" Target="https://podminky.urs.cz/item/CS_URS_2024_02/577134121" TargetMode="External" /><Relationship Id="rId25" Type="http://schemas.openxmlformats.org/officeDocument/2006/relationships/hyperlink" Target="https://podminky.urs.cz/item/CS_URS_2024_02/919732211" TargetMode="External" /><Relationship Id="rId26" Type="http://schemas.openxmlformats.org/officeDocument/2006/relationships/hyperlink" Target="https://podminky.urs.cz/item/CS_URS_2024_02/919735112" TargetMode="External" /><Relationship Id="rId27" Type="http://schemas.openxmlformats.org/officeDocument/2006/relationships/hyperlink" Target="https://podminky.urs.cz/item/CS_URS_2024_02/938908411" TargetMode="External" /><Relationship Id="rId28" Type="http://schemas.openxmlformats.org/officeDocument/2006/relationships/hyperlink" Target="https://podminky.urs.cz/item/CS_URS_2024_02/997013501" TargetMode="External" /><Relationship Id="rId29" Type="http://schemas.openxmlformats.org/officeDocument/2006/relationships/hyperlink" Target="https://podminky.urs.cz/item/CS_URS_2024_02/997013509" TargetMode="External" /><Relationship Id="rId30" Type="http://schemas.openxmlformats.org/officeDocument/2006/relationships/hyperlink" Target="https://podminky.urs.cz/item/CS_URS_2024_02/997013871" TargetMode="External" /><Relationship Id="rId31" Type="http://schemas.openxmlformats.org/officeDocument/2006/relationships/hyperlink" Target="https://podminky.urs.cz/item/CS_URS_2024_02/998225111" TargetMode="External" /><Relationship Id="rId3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51103" TargetMode="External" /><Relationship Id="rId2" Type="http://schemas.openxmlformats.org/officeDocument/2006/relationships/hyperlink" Target="https://podminky.urs.cz/item/CS_URS_2024_02/139001101" TargetMode="External" /><Relationship Id="rId3" Type="http://schemas.openxmlformats.org/officeDocument/2006/relationships/hyperlink" Target="https://podminky.urs.cz/item/CS_URS_2024_02/162351103" TargetMode="External" /><Relationship Id="rId4" Type="http://schemas.openxmlformats.org/officeDocument/2006/relationships/hyperlink" Target="https://podminky.urs.cz/item/CS_URS_2024_02/162551108" TargetMode="External" /><Relationship Id="rId5" Type="http://schemas.openxmlformats.org/officeDocument/2006/relationships/hyperlink" Target="https://podminky.urs.cz/item/CS_URS_2024_02/16715110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4_02/174151101" TargetMode="External" /><Relationship Id="rId8" Type="http://schemas.openxmlformats.org/officeDocument/2006/relationships/hyperlink" Target="https://podminky.urs.cz/item/CS_URS_2024_02/181411131" TargetMode="External" /><Relationship Id="rId9" Type="http://schemas.openxmlformats.org/officeDocument/2006/relationships/hyperlink" Target="https://podminky.urs.cz/item/CS_URS_2024_02/183403153" TargetMode="External" /><Relationship Id="rId10" Type="http://schemas.openxmlformats.org/officeDocument/2006/relationships/hyperlink" Target="https://podminky.urs.cz/item/CS_URS_2024_02/184813511" TargetMode="External" /><Relationship Id="rId11" Type="http://schemas.openxmlformats.org/officeDocument/2006/relationships/hyperlink" Target="https://podminky.urs.cz/item/CS_URS_2024_02/184813521" TargetMode="External" /><Relationship Id="rId12" Type="http://schemas.openxmlformats.org/officeDocument/2006/relationships/hyperlink" Target="https://podminky.urs.cz/item/CS_URS_2024_02/565135121" TargetMode="External" /><Relationship Id="rId13" Type="http://schemas.openxmlformats.org/officeDocument/2006/relationships/hyperlink" Target="https://podminky.urs.cz/item/CS_URS_2024_02/566501111" TargetMode="External" /><Relationship Id="rId14" Type="http://schemas.openxmlformats.org/officeDocument/2006/relationships/hyperlink" Target="https://podminky.urs.cz/item/CS_URS_2024_02/567532112" TargetMode="External" /><Relationship Id="rId15" Type="http://schemas.openxmlformats.org/officeDocument/2006/relationships/hyperlink" Target="https://podminky.urs.cz/item/CS_URS_2024_02/569931132" TargetMode="External" /><Relationship Id="rId16" Type="http://schemas.openxmlformats.org/officeDocument/2006/relationships/hyperlink" Target="https://podminky.urs.cz/item/CS_URS_2024_02/573231107" TargetMode="External" /><Relationship Id="rId17" Type="http://schemas.openxmlformats.org/officeDocument/2006/relationships/hyperlink" Target="https://podminky.urs.cz/item/CS_URS_2024_02/577134121" TargetMode="External" /><Relationship Id="rId18" Type="http://schemas.openxmlformats.org/officeDocument/2006/relationships/hyperlink" Target="https://podminky.urs.cz/item/CS_URS_2024_02/919732211" TargetMode="External" /><Relationship Id="rId19" Type="http://schemas.openxmlformats.org/officeDocument/2006/relationships/hyperlink" Target="https://podminky.urs.cz/item/CS_URS_2024_02/919735112" TargetMode="External" /><Relationship Id="rId20" Type="http://schemas.openxmlformats.org/officeDocument/2006/relationships/hyperlink" Target="https://podminky.urs.cz/item/CS_URS_2024_02/938908411" TargetMode="External" /><Relationship Id="rId21" Type="http://schemas.openxmlformats.org/officeDocument/2006/relationships/hyperlink" Target="https://podminky.urs.cz/item/CS_URS_2024_02/997013501" TargetMode="External" /><Relationship Id="rId22" Type="http://schemas.openxmlformats.org/officeDocument/2006/relationships/hyperlink" Target="https://podminky.urs.cz/item/CS_URS_2024_02/997013509" TargetMode="External" /><Relationship Id="rId23" Type="http://schemas.openxmlformats.org/officeDocument/2006/relationships/hyperlink" Target="https://podminky.urs.cz/item/CS_URS_2024_02/997013631" TargetMode="External" /><Relationship Id="rId24" Type="http://schemas.openxmlformats.org/officeDocument/2006/relationships/hyperlink" Target="https://podminky.urs.cz/item/CS_URS_2024_02/998225111" TargetMode="External" /><Relationship Id="rId2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572519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PD - ČERVENÁ VODA/MLÝNICKÝ DVŮR - OBNOVA MÍSTNÍ KOMUNIKACE 96c a 83c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kat.úz.: Mlýnický dvůr, Heroltice u Štítů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18. 11. 2021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Obec Červená voda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BKN spol. s 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ROUND(AG55+AG58+AG61+AG64+AG67+AG70,2)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ROUND(AS55+AS58+AS61+AS64+AS67+AS70,2)</f>
        <v>0</v>
      </c>
      <c r="AT54" s="109">
        <f>ROUND(SUM(AV54:AW54),2)</f>
        <v>0</v>
      </c>
      <c r="AU54" s="110">
        <f>ROUND(AU55+AU58+AU61+AU64+AU67+AU70,5)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ROUND(AZ55+AZ58+AZ61+AZ64+AZ67+AZ70,2)</f>
        <v>0</v>
      </c>
      <c r="BA54" s="109">
        <f>ROUND(BA55+BA58+BA61+BA64+BA67+BA70,2)</f>
        <v>0</v>
      </c>
      <c r="BB54" s="109">
        <f>ROUND(BB55+BB58+BB61+BB64+BB67+BB70,2)</f>
        <v>0</v>
      </c>
      <c r="BC54" s="109">
        <f>ROUND(BC55+BC58+BC61+BC64+BC67+BC70,2)</f>
        <v>0</v>
      </c>
      <c r="BD54" s="111">
        <f>ROUND(BD55+BD58+BD61+BD64+BD67+BD70,2)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7"/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81</v>
      </c>
      <c r="AR55" s="121"/>
      <c r="AS55" s="122">
        <f>ROUND(AS56,2)</f>
        <v>0</v>
      </c>
      <c r="AT55" s="123">
        <f>ROUND(SUM(AV55:AW55),2)</f>
        <v>0</v>
      </c>
      <c r="AU55" s="124">
        <f>ROUND(AU56,5)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ROUND(AZ56,2)</f>
        <v>0</v>
      </c>
      <c r="BA55" s="123">
        <f>ROUND(BA56,2)</f>
        <v>0</v>
      </c>
      <c r="BB55" s="123">
        <f>ROUND(BB56,2)</f>
        <v>0</v>
      </c>
      <c r="BC55" s="123">
        <f>ROUND(BC56,2)</f>
        <v>0</v>
      </c>
      <c r="BD55" s="125">
        <f>ROUND(BD56,2)</f>
        <v>0</v>
      </c>
      <c r="BE55" s="7"/>
      <c r="BS55" s="126" t="s">
        <v>74</v>
      </c>
      <c r="BT55" s="126" t="s">
        <v>82</v>
      </c>
      <c r="BU55" s="126" t="s">
        <v>76</v>
      </c>
      <c r="BV55" s="126" t="s">
        <v>77</v>
      </c>
      <c r="BW55" s="126" t="s">
        <v>83</v>
      </c>
      <c r="BX55" s="126" t="s">
        <v>5</v>
      </c>
      <c r="CL55" s="126" t="s">
        <v>19</v>
      </c>
      <c r="CM55" s="126" t="s">
        <v>84</v>
      </c>
    </row>
    <row r="56" s="4" customFormat="1" ht="16.5" customHeight="1">
      <c r="A56" s="4"/>
      <c r="B56" s="66"/>
      <c r="C56" s="127"/>
      <c r="D56" s="127"/>
      <c r="E56" s="128" t="s">
        <v>85</v>
      </c>
      <c r="F56" s="128"/>
      <c r="G56" s="128"/>
      <c r="H56" s="128"/>
      <c r="I56" s="128"/>
      <c r="J56" s="127"/>
      <c r="K56" s="128" t="s">
        <v>86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ROUND(AG57,2)</f>
        <v>0</v>
      </c>
      <c r="AH56" s="127"/>
      <c r="AI56" s="127"/>
      <c r="AJ56" s="127"/>
      <c r="AK56" s="127"/>
      <c r="AL56" s="127"/>
      <c r="AM56" s="127"/>
      <c r="AN56" s="130">
        <f>SUM(AG56,AT56)</f>
        <v>0</v>
      </c>
      <c r="AO56" s="127"/>
      <c r="AP56" s="127"/>
      <c r="AQ56" s="131" t="s">
        <v>87</v>
      </c>
      <c r="AR56" s="68"/>
      <c r="AS56" s="132">
        <f>ROUND(AS57,2)</f>
        <v>0</v>
      </c>
      <c r="AT56" s="133">
        <f>ROUND(SUM(AV56:AW56),2)</f>
        <v>0</v>
      </c>
      <c r="AU56" s="134">
        <f>ROUND(AU57,5)</f>
        <v>0</v>
      </c>
      <c r="AV56" s="133">
        <f>ROUND(AZ56*L29,2)</f>
        <v>0</v>
      </c>
      <c r="AW56" s="133">
        <f>ROUND(BA56*L30,2)</f>
        <v>0</v>
      </c>
      <c r="AX56" s="133">
        <f>ROUND(BB56*L29,2)</f>
        <v>0</v>
      </c>
      <c r="AY56" s="133">
        <f>ROUND(BC56*L30,2)</f>
        <v>0</v>
      </c>
      <c r="AZ56" s="133">
        <f>ROUND(AZ57,2)</f>
        <v>0</v>
      </c>
      <c r="BA56" s="133">
        <f>ROUND(BA57,2)</f>
        <v>0</v>
      </c>
      <c r="BB56" s="133">
        <f>ROUND(BB57,2)</f>
        <v>0</v>
      </c>
      <c r="BC56" s="133">
        <f>ROUND(BC57,2)</f>
        <v>0</v>
      </c>
      <c r="BD56" s="135">
        <f>ROUND(BD57,2)</f>
        <v>0</v>
      </c>
      <c r="BE56" s="4"/>
      <c r="BS56" s="136" t="s">
        <v>74</v>
      </c>
      <c r="BT56" s="136" t="s">
        <v>84</v>
      </c>
      <c r="BU56" s="136" t="s">
        <v>76</v>
      </c>
      <c r="BV56" s="136" t="s">
        <v>77</v>
      </c>
      <c r="BW56" s="136" t="s">
        <v>88</v>
      </c>
      <c r="BX56" s="136" t="s">
        <v>83</v>
      </c>
      <c r="CL56" s="136" t="s">
        <v>19</v>
      </c>
    </row>
    <row r="57" s="4" customFormat="1" ht="35.25" customHeight="1">
      <c r="A57" s="137" t="s">
        <v>89</v>
      </c>
      <c r="B57" s="66"/>
      <c r="C57" s="127"/>
      <c r="D57" s="127"/>
      <c r="E57" s="127"/>
      <c r="F57" s="128" t="s">
        <v>90</v>
      </c>
      <c r="G57" s="128"/>
      <c r="H57" s="128"/>
      <c r="I57" s="128"/>
      <c r="J57" s="128"/>
      <c r="K57" s="127"/>
      <c r="L57" s="128" t="s">
        <v>91</v>
      </c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30">
        <f>'D.1.1.2 SO 101.2a - Obnov...'!J34</f>
        <v>0</v>
      </c>
      <c r="AH57" s="127"/>
      <c r="AI57" s="127"/>
      <c r="AJ57" s="127"/>
      <c r="AK57" s="127"/>
      <c r="AL57" s="127"/>
      <c r="AM57" s="127"/>
      <c r="AN57" s="130">
        <f>SUM(AG57,AT57)</f>
        <v>0</v>
      </c>
      <c r="AO57" s="127"/>
      <c r="AP57" s="127"/>
      <c r="AQ57" s="131" t="s">
        <v>87</v>
      </c>
      <c r="AR57" s="68"/>
      <c r="AS57" s="132">
        <v>0</v>
      </c>
      <c r="AT57" s="133">
        <f>ROUND(SUM(AV57:AW57),2)</f>
        <v>0</v>
      </c>
      <c r="AU57" s="134">
        <f>'D.1.1.2 SO 101.2a - Obnov...'!P101</f>
        <v>0</v>
      </c>
      <c r="AV57" s="133">
        <f>'D.1.1.2 SO 101.2a - Obnov...'!J37</f>
        <v>0</v>
      </c>
      <c r="AW57" s="133">
        <f>'D.1.1.2 SO 101.2a - Obnov...'!J38</f>
        <v>0</v>
      </c>
      <c r="AX57" s="133">
        <f>'D.1.1.2 SO 101.2a - Obnov...'!J39</f>
        <v>0</v>
      </c>
      <c r="AY57" s="133">
        <f>'D.1.1.2 SO 101.2a - Obnov...'!J40</f>
        <v>0</v>
      </c>
      <c r="AZ57" s="133">
        <f>'D.1.1.2 SO 101.2a - Obnov...'!F37</f>
        <v>0</v>
      </c>
      <c r="BA57" s="133">
        <f>'D.1.1.2 SO 101.2a - Obnov...'!F38</f>
        <v>0</v>
      </c>
      <c r="BB57" s="133">
        <f>'D.1.1.2 SO 101.2a - Obnov...'!F39</f>
        <v>0</v>
      </c>
      <c r="BC57" s="133">
        <f>'D.1.1.2 SO 101.2a - Obnov...'!F40</f>
        <v>0</v>
      </c>
      <c r="BD57" s="135">
        <f>'D.1.1.2 SO 101.2a - Obnov...'!F41</f>
        <v>0</v>
      </c>
      <c r="BE57" s="4"/>
      <c r="BT57" s="136" t="s">
        <v>92</v>
      </c>
      <c r="BV57" s="136" t="s">
        <v>77</v>
      </c>
      <c r="BW57" s="136" t="s">
        <v>93</v>
      </c>
      <c r="BX57" s="136" t="s">
        <v>88</v>
      </c>
      <c r="CL57" s="136" t="s">
        <v>19</v>
      </c>
    </row>
    <row r="58" s="7" customFormat="1" ht="16.5" customHeight="1">
      <c r="A58" s="7"/>
      <c r="B58" s="114"/>
      <c r="C58" s="115"/>
      <c r="D58" s="116" t="s">
        <v>94</v>
      </c>
      <c r="E58" s="116"/>
      <c r="F58" s="116"/>
      <c r="G58" s="116"/>
      <c r="H58" s="116"/>
      <c r="I58" s="117"/>
      <c r="J58" s="116" t="s">
        <v>95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ROUND(AG59,2)</f>
        <v>0</v>
      </c>
      <c r="AH58" s="117"/>
      <c r="AI58" s="117"/>
      <c r="AJ58" s="117"/>
      <c r="AK58" s="117"/>
      <c r="AL58" s="117"/>
      <c r="AM58" s="117"/>
      <c r="AN58" s="119">
        <f>SUM(AG58,AT58)</f>
        <v>0</v>
      </c>
      <c r="AO58" s="117"/>
      <c r="AP58" s="117"/>
      <c r="AQ58" s="120" t="s">
        <v>81</v>
      </c>
      <c r="AR58" s="121"/>
      <c r="AS58" s="122">
        <f>ROUND(AS59,2)</f>
        <v>0</v>
      </c>
      <c r="AT58" s="123">
        <f>ROUND(SUM(AV58:AW58),2)</f>
        <v>0</v>
      </c>
      <c r="AU58" s="124">
        <f>ROUND(AU59,5)</f>
        <v>0</v>
      </c>
      <c r="AV58" s="123">
        <f>ROUND(AZ58*L29,2)</f>
        <v>0</v>
      </c>
      <c r="AW58" s="123">
        <f>ROUND(BA58*L30,2)</f>
        <v>0</v>
      </c>
      <c r="AX58" s="123">
        <f>ROUND(BB58*L29,2)</f>
        <v>0</v>
      </c>
      <c r="AY58" s="123">
        <f>ROUND(BC58*L30,2)</f>
        <v>0</v>
      </c>
      <c r="AZ58" s="123">
        <f>ROUND(AZ59,2)</f>
        <v>0</v>
      </c>
      <c r="BA58" s="123">
        <f>ROUND(BA59,2)</f>
        <v>0</v>
      </c>
      <c r="BB58" s="123">
        <f>ROUND(BB59,2)</f>
        <v>0</v>
      </c>
      <c r="BC58" s="123">
        <f>ROUND(BC59,2)</f>
        <v>0</v>
      </c>
      <c r="BD58" s="125">
        <f>ROUND(BD59,2)</f>
        <v>0</v>
      </c>
      <c r="BE58" s="7"/>
      <c r="BS58" s="126" t="s">
        <v>74</v>
      </c>
      <c r="BT58" s="126" t="s">
        <v>82</v>
      </c>
      <c r="BU58" s="126" t="s">
        <v>76</v>
      </c>
      <c r="BV58" s="126" t="s">
        <v>77</v>
      </c>
      <c r="BW58" s="126" t="s">
        <v>96</v>
      </c>
      <c r="BX58" s="126" t="s">
        <v>5</v>
      </c>
      <c r="CL58" s="126" t="s">
        <v>19</v>
      </c>
      <c r="CM58" s="126" t="s">
        <v>84</v>
      </c>
    </row>
    <row r="59" s="4" customFormat="1" ht="23.25" customHeight="1">
      <c r="A59" s="4"/>
      <c r="B59" s="66"/>
      <c r="C59" s="127"/>
      <c r="D59" s="127"/>
      <c r="E59" s="128" t="s">
        <v>97</v>
      </c>
      <c r="F59" s="128"/>
      <c r="G59" s="128"/>
      <c r="H59" s="128"/>
      <c r="I59" s="128"/>
      <c r="J59" s="127"/>
      <c r="K59" s="128" t="s">
        <v>98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ROUND(AG60,2)</f>
        <v>0</v>
      </c>
      <c r="AH59" s="127"/>
      <c r="AI59" s="127"/>
      <c r="AJ59" s="127"/>
      <c r="AK59" s="127"/>
      <c r="AL59" s="127"/>
      <c r="AM59" s="127"/>
      <c r="AN59" s="130">
        <f>SUM(AG59,AT59)</f>
        <v>0</v>
      </c>
      <c r="AO59" s="127"/>
      <c r="AP59" s="127"/>
      <c r="AQ59" s="131" t="s">
        <v>87</v>
      </c>
      <c r="AR59" s="68"/>
      <c r="AS59" s="132">
        <f>ROUND(AS60,2)</f>
        <v>0</v>
      </c>
      <c r="AT59" s="133">
        <f>ROUND(SUM(AV59:AW59),2)</f>
        <v>0</v>
      </c>
      <c r="AU59" s="134">
        <f>ROUND(AU60,5)</f>
        <v>0</v>
      </c>
      <c r="AV59" s="133">
        <f>ROUND(AZ59*L29,2)</f>
        <v>0</v>
      </c>
      <c r="AW59" s="133">
        <f>ROUND(BA59*L30,2)</f>
        <v>0</v>
      </c>
      <c r="AX59" s="133">
        <f>ROUND(BB59*L29,2)</f>
        <v>0</v>
      </c>
      <c r="AY59" s="133">
        <f>ROUND(BC59*L30,2)</f>
        <v>0</v>
      </c>
      <c r="AZ59" s="133">
        <f>ROUND(AZ60,2)</f>
        <v>0</v>
      </c>
      <c r="BA59" s="133">
        <f>ROUND(BA60,2)</f>
        <v>0</v>
      </c>
      <c r="BB59" s="133">
        <f>ROUND(BB60,2)</f>
        <v>0</v>
      </c>
      <c r="BC59" s="133">
        <f>ROUND(BC60,2)</f>
        <v>0</v>
      </c>
      <c r="BD59" s="135">
        <f>ROUND(BD60,2)</f>
        <v>0</v>
      </c>
      <c r="BE59" s="4"/>
      <c r="BS59" s="136" t="s">
        <v>74</v>
      </c>
      <c r="BT59" s="136" t="s">
        <v>84</v>
      </c>
      <c r="BU59" s="136" t="s">
        <v>76</v>
      </c>
      <c r="BV59" s="136" t="s">
        <v>77</v>
      </c>
      <c r="BW59" s="136" t="s">
        <v>99</v>
      </c>
      <c r="BX59" s="136" t="s">
        <v>96</v>
      </c>
      <c r="CL59" s="136" t="s">
        <v>19</v>
      </c>
    </row>
    <row r="60" s="4" customFormat="1" ht="35.25" customHeight="1">
      <c r="A60" s="137" t="s">
        <v>89</v>
      </c>
      <c r="B60" s="66"/>
      <c r="C60" s="127"/>
      <c r="D60" s="127"/>
      <c r="E60" s="127"/>
      <c r="F60" s="128" t="s">
        <v>100</v>
      </c>
      <c r="G60" s="128"/>
      <c r="H60" s="128"/>
      <c r="I60" s="128"/>
      <c r="J60" s="128"/>
      <c r="K60" s="127"/>
      <c r="L60" s="128" t="s">
        <v>101</v>
      </c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30">
        <f>'D.1.1.2 SO 101.2b - Obnov...'!J34</f>
        <v>0</v>
      </c>
      <c r="AH60" s="127"/>
      <c r="AI60" s="127"/>
      <c r="AJ60" s="127"/>
      <c r="AK60" s="127"/>
      <c r="AL60" s="127"/>
      <c r="AM60" s="127"/>
      <c r="AN60" s="130">
        <f>SUM(AG60,AT60)</f>
        <v>0</v>
      </c>
      <c r="AO60" s="127"/>
      <c r="AP60" s="127"/>
      <c r="AQ60" s="131" t="s">
        <v>87</v>
      </c>
      <c r="AR60" s="68"/>
      <c r="AS60" s="132">
        <v>0</v>
      </c>
      <c r="AT60" s="133">
        <f>ROUND(SUM(AV60:AW60),2)</f>
        <v>0</v>
      </c>
      <c r="AU60" s="134">
        <f>'D.1.1.2 SO 101.2b - Obnov...'!P95</f>
        <v>0</v>
      </c>
      <c r="AV60" s="133">
        <f>'D.1.1.2 SO 101.2b - Obnov...'!J37</f>
        <v>0</v>
      </c>
      <c r="AW60" s="133">
        <f>'D.1.1.2 SO 101.2b - Obnov...'!J38</f>
        <v>0</v>
      </c>
      <c r="AX60" s="133">
        <f>'D.1.1.2 SO 101.2b - Obnov...'!J39</f>
        <v>0</v>
      </c>
      <c r="AY60" s="133">
        <f>'D.1.1.2 SO 101.2b - Obnov...'!J40</f>
        <v>0</v>
      </c>
      <c r="AZ60" s="133">
        <f>'D.1.1.2 SO 101.2b - Obnov...'!F37</f>
        <v>0</v>
      </c>
      <c r="BA60" s="133">
        <f>'D.1.1.2 SO 101.2b - Obnov...'!F38</f>
        <v>0</v>
      </c>
      <c r="BB60" s="133">
        <f>'D.1.1.2 SO 101.2b - Obnov...'!F39</f>
        <v>0</v>
      </c>
      <c r="BC60" s="133">
        <f>'D.1.1.2 SO 101.2b - Obnov...'!F40</f>
        <v>0</v>
      </c>
      <c r="BD60" s="135">
        <f>'D.1.1.2 SO 101.2b - Obnov...'!F41</f>
        <v>0</v>
      </c>
      <c r="BE60" s="4"/>
      <c r="BT60" s="136" t="s">
        <v>92</v>
      </c>
      <c r="BV60" s="136" t="s">
        <v>77</v>
      </c>
      <c r="BW60" s="136" t="s">
        <v>102</v>
      </c>
      <c r="BX60" s="136" t="s">
        <v>99</v>
      </c>
      <c r="CL60" s="136" t="s">
        <v>19</v>
      </c>
    </row>
    <row r="61" s="7" customFormat="1" ht="16.5" customHeight="1">
      <c r="A61" s="7"/>
      <c r="B61" s="114"/>
      <c r="C61" s="115"/>
      <c r="D61" s="116" t="s">
        <v>103</v>
      </c>
      <c r="E61" s="116"/>
      <c r="F61" s="116"/>
      <c r="G61" s="116"/>
      <c r="H61" s="116"/>
      <c r="I61" s="117"/>
      <c r="J61" s="116" t="s">
        <v>104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ROUND(SUM(AG62:AG63),2)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81</v>
      </c>
      <c r="AR61" s="121"/>
      <c r="AS61" s="122">
        <f>ROUND(SUM(AS62:AS63),2)</f>
        <v>0</v>
      </c>
      <c r="AT61" s="123">
        <f>ROUND(SUM(AV61:AW61),2)</f>
        <v>0</v>
      </c>
      <c r="AU61" s="124">
        <f>ROUND(SUM(AU62:AU63),5)</f>
        <v>0</v>
      </c>
      <c r="AV61" s="123">
        <f>ROUND(AZ61*L29,2)</f>
        <v>0</v>
      </c>
      <c r="AW61" s="123">
        <f>ROUND(BA61*L30,2)</f>
        <v>0</v>
      </c>
      <c r="AX61" s="123">
        <f>ROUND(BB61*L29,2)</f>
        <v>0</v>
      </c>
      <c r="AY61" s="123">
        <f>ROUND(BC61*L30,2)</f>
        <v>0</v>
      </c>
      <c r="AZ61" s="123">
        <f>ROUND(SUM(AZ62:AZ63),2)</f>
        <v>0</v>
      </c>
      <c r="BA61" s="123">
        <f>ROUND(SUM(BA62:BA63),2)</f>
        <v>0</v>
      </c>
      <c r="BB61" s="123">
        <f>ROUND(SUM(BB62:BB63),2)</f>
        <v>0</v>
      </c>
      <c r="BC61" s="123">
        <f>ROUND(SUM(BC62:BC63),2)</f>
        <v>0</v>
      </c>
      <c r="BD61" s="125">
        <f>ROUND(SUM(BD62:BD63),2)</f>
        <v>0</v>
      </c>
      <c r="BE61" s="7"/>
      <c r="BS61" s="126" t="s">
        <v>74</v>
      </c>
      <c r="BT61" s="126" t="s">
        <v>82</v>
      </c>
      <c r="BU61" s="126" t="s">
        <v>76</v>
      </c>
      <c r="BV61" s="126" t="s">
        <v>77</v>
      </c>
      <c r="BW61" s="126" t="s">
        <v>105</v>
      </c>
      <c r="BX61" s="126" t="s">
        <v>5</v>
      </c>
      <c r="CL61" s="126" t="s">
        <v>19</v>
      </c>
      <c r="CM61" s="126" t="s">
        <v>84</v>
      </c>
    </row>
    <row r="62" s="4" customFormat="1" ht="35.25" customHeight="1">
      <c r="A62" s="137" t="s">
        <v>89</v>
      </c>
      <c r="B62" s="66"/>
      <c r="C62" s="127"/>
      <c r="D62" s="127"/>
      <c r="E62" s="128" t="s">
        <v>106</v>
      </c>
      <c r="F62" s="128"/>
      <c r="G62" s="128"/>
      <c r="H62" s="128"/>
      <c r="I62" s="128"/>
      <c r="J62" s="127"/>
      <c r="K62" s="128" t="s">
        <v>107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30">
        <f>'D.2.1 SO 801.1a - Obnova ...'!J32</f>
        <v>0</v>
      </c>
      <c r="AH62" s="127"/>
      <c r="AI62" s="127"/>
      <c r="AJ62" s="127"/>
      <c r="AK62" s="127"/>
      <c r="AL62" s="127"/>
      <c r="AM62" s="127"/>
      <c r="AN62" s="130">
        <f>SUM(AG62,AT62)</f>
        <v>0</v>
      </c>
      <c r="AO62" s="127"/>
      <c r="AP62" s="127"/>
      <c r="AQ62" s="131" t="s">
        <v>87</v>
      </c>
      <c r="AR62" s="68"/>
      <c r="AS62" s="132">
        <v>0</v>
      </c>
      <c r="AT62" s="133">
        <f>ROUND(SUM(AV62:AW62),2)</f>
        <v>0</v>
      </c>
      <c r="AU62" s="134">
        <f>'D.2.1 SO 801.1a - Obnova ...'!P88</f>
        <v>0</v>
      </c>
      <c r="AV62" s="133">
        <f>'D.2.1 SO 801.1a - Obnova ...'!J35</f>
        <v>0</v>
      </c>
      <c r="AW62" s="133">
        <f>'D.2.1 SO 801.1a - Obnova ...'!J36</f>
        <v>0</v>
      </c>
      <c r="AX62" s="133">
        <f>'D.2.1 SO 801.1a - Obnova ...'!J37</f>
        <v>0</v>
      </c>
      <c r="AY62" s="133">
        <f>'D.2.1 SO 801.1a - Obnova ...'!J38</f>
        <v>0</v>
      </c>
      <c r="AZ62" s="133">
        <f>'D.2.1 SO 801.1a - Obnova ...'!F35</f>
        <v>0</v>
      </c>
      <c r="BA62" s="133">
        <f>'D.2.1 SO 801.1a - Obnova ...'!F36</f>
        <v>0</v>
      </c>
      <c r="BB62" s="133">
        <f>'D.2.1 SO 801.1a - Obnova ...'!F37</f>
        <v>0</v>
      </c>
      <c r="BC62" s="133">
        <f>'D.2.1 SO 801.1a - Obnova ...'!F38</f>
        <v>0</v>
      </c>
      <c r="BD62" s="135">
        <f>'D.2.1 SO 801.1a - Obnova ...'!F39</f>
        <v>0</v>
      </c>
      <c r="BE62" s="4"/>
      <c r="BT62" s="136" t="s">
        <v>84</v>
      </c>
      <c r="BV62" s="136" t="s">
        <v>77</v>
      </c>
      <c r="BW62" s="136" t="s">
        <v>108</v>
      </c>
      <c r="BX62" s="136" t="s">
        <v>105</v>
      </c>
      <c r="CL62" s="136" t="s">
        <v>19</v>
      </c>
    </row>
    <row r="63" s="4" customFormat="1" ht="35.25" customHeight="1">
      <c r="A63" s="137" t="s">
        <v>89</v>
      </c>
      <c r="B63" s="66"/>
      <c r="C63" s="127"/>
      <c r="D63" s="127"/>
      <c r="E63" s="128" t="s">
        <v>109</v>
      </c>
      <c r="F63" s="128"/>
      <c r="G63" s="128"/>
      <c r="H63" s="128"/>
      <c r="I63" s="128"/>
      <c r="J63" s="127"/>
      <c r="K63" s="128" t="s">
        <v>110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30">
        <f>'D.2.1 SO 801.1b - Obnova ...'!J32</f>
        <v>0</v>
      </c>
      <c r="AH63" s="127"/>
      <c r="AI63" s="127"/>
      <c r="AJ63" s="127"/>
      <c r="AK63" s="127"/>
      <c r="AL63" s="127"/>
      <c r="AM63" s="127"/>
      <c r="AN63" s="130">
        <f>SUM(AG63,AT63)</f>
        <v>0</v>
      </c>
      <c r="AO63" s="127"/>
      <c r="AP63" s="127"/>
      <c r="AQ63" s="131" t="s">
        <v>87</v>
      </c>
      <c r="AR63" s="68"/>
      <c r="AS63" s="132">
        <v>0</v>
      </c>
      <c r="AT63" s="133">
        <f>ROUND(SUM(AV63:AW63),2)</f>
        <v>0</v>
      </c>
      <c r="AU63" s="134">
        <f>'D.2.1 SO 801.1b - Obnova ...'!P88</f>
        <v>0</v>
      </c>
      <c r="AV63" s="133">
        <f>'D.2.1 SO 801.1b - Obnova ...'!J35</f>
        <v>0</v>
      </c>
      <c r="AW63" s="133">
        <f>'D.2.1 SO 801.1b - Obnova ...'!J36</f>
        <v>0</v>
      </c>
      <c r="AX63" s="133">
        <f>'D.2.1 SO 801.1b - Obnova ...'!J37</f>
        <v>0</v>
      </c>
      <c r="AY63" s="133">
        <f>'D.2.1 SO 801.1b - Obnova ...'!J38</f>
        <v>0</v>
      </c>
      <c r="AZ63" s="133">
        <f>'D.2.1 SO 801.1b - Obnova ...'!F35</f>
        <v>0</v>
      </c>
      <c r="BA63" s="133">
        <f>'D.2.1 SO 801.1b - Obnova ...'!F36</f>
        <v>0</v>
      </c>
      <c r="BB63" s="133">
        <f>'D.2.1 SO 801.1b - Obnova ...'!F37</f>
        <v>0</v>
      </c>
      <c r="BC63" s="133">
        <f>'D.2.1 SO 801.1b - Obnova ...'!F38</f>
        <v>0</v>
      </c>
      <c r="BD63" s="135">
        <f>'D.2.1 SO 801.1b - Obnova ...'!F39</f>
        <v>0</v>
      </c>
      <c r="BE63" s="4"/>
      <c r="BT63" s="136" t="s">
        <v>84</v>
      </c>
      <c r="BV63" s="136" t="s">
        <v>77</v>
      </c>
      <c r="BW63" s="136" t="s">
        <v>111</v>
      </c>
      <c r="BX63" s="136" t="s">
        <v>105</v>
      </c>
      <c r="CL63" s="136" t="s">
        <v>19</v>
      </c>
    </row>
    <row r="64" s="7" customFormat="1" ht="16.5" customHeight="1">
      <c r="A64" s="7"/>
      <c r="B64" s="114"/>
      <c r="C64" s="115"/>
      <c r="D64" s="116" t="s">
        <v>112</v>
      </c>
      <c r="E64" s="116"/>
      <c r="F64" s="116"/>
      <c r="G64" s="116"/>
      <c r="H64" s="116"/>
      <c r="I64" s="117"/>
      <c r="J64" s="116" t="s">
        <v>113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8">
        <f>ROUND(AG65,2)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81</v>
      </c>
      <c r="AR64" s="121"/>
      <c r="AS64" s="122">
        <f>ROUND(AS65,2)</f>
        <v>0</v>
      </c>
      <c r="AT64" s="123">
        <f>ROUND(SUM(AV64:AW64),2)</f>
        <v>0</v>
      </c>
      <c r="AU64" s="124">
        <f>ROUND(AU65,5)</f>
        <v>0</v>
      </c>
      <c r="AV64" s="123">
        <f>ROUND(AZ64*L29,2)</f>
        <v>0</v>
      </c>
      <c r="AW64" s="123">
        <f>ROUND(BA64*L30,2)</f>
        <v>0</v>
      </c>
      <c r="AX64" s="123">
        <f>ROUND(BB64*L29,2)</f>
        <v>0</v>
      </c>
      <c r="AY64" s="123">
        <f>ROUND(BC64*L30,2)</f>
        <v>0</v>
      </c>
      <c r="AZ64" s="123">
        <f>ROUND(AZ65,2)</f>
        <v>0</v>
      </c>
      <c r="BA64" s="123">
        <f>ROUND(BA65,2)</f>
        <v>0</v>
      </c>
      <c r="BB64" s="123">
        <f>ROUND(BB65,2)</f>
        <v>0</v>
      </c>
      <c r="BC64" s="123">
        <f>ROUND(BC65,2)</f>
        <v>0</v>
      </c>
      <c r="BD64" s="125">
        <f>ROUND(BD65,2)</f>
        <v>0</v>
      </c>
      <c r="BE64" s="7"/>
      <c r="BS64" s="126" t="s">
        <v>74</v>
      </c>
      <c r="BT64" s="126" t="s">
        <v>82</v>
      </c>
      <c r="BU64" s="126" t="s">
        <v>76</v>
      </c>
      <c r="BV64" s="126" t="s">
        <v>77</v>
      </c>
      <c r="BW64" s="126" t="s">
        <v>114</v>
      </c>
      <c r="BX64" s="126" t="s">
        <v>5</v>
      </c>
      <c r="CL64" s="126" t="s">
        <v>19</v>
      </c>
      <c r="CM64" s="126" t="s">
        <v>84</v>
      </c>
    </row>
    <row r="65" s="4" customFormat="1" ht="23.25" customHeight="1">
      <c r="A65" s="4"/>
      <c r="B65" s="66"/>
      <c r="C65" s="127"/>
      <c r="D65" s="127"/>
      <c r="E65" s="128" t="s">
        <v>97</v>
      </c>
      <c r="F65" s="128"/>
      <c r="G65" s="128"/>
      <c r="H65" s="128"/>
      <c r="I65" s="128"/>
      <c r="J65" s="127"/>
      <c r="K65" s="128" t="s">
        <v>98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ROUND(AG66,2)</f>
        <v>0</v>
      </c>
      <c r="AH65" s="127"/>
      <c r="AI65" s="127"/>
      <c r="AJ65" s="127"/>
      <c r="AK65" s="127"/>
      <c r="AL65" s="127"/>
      <c r="AM65" s="127"/>
      <c r="AN65" s="130">
        <f>SUM(AG65,AT65)</f>
        <v>0</v>
      </c>
      <c r="AO65" s="127"/>
      <c r="AP65" s="127"/>
      <c r="AQ65" s="131" t="s">
        <v>87</v>
      </c>
      <c r="AR65" s="68"/>
      <c r="AS65" s="132">
        <f>ROUND(AS66,2)</f>
        <v>0</v>
      </c>
      <c r="AT65" s="133">
        <f>ROUND(SUM(AV65:AW65),2)</f>
        <v>0</v>
      </c>
      <c r="AU65" s="134">
        <f>ROUND(AU66,5)</f>
        <v>0</v>
      </c>
      <c r="AV65" s="133">
        <f>ROUND(AZ65*L29,2)</f>
        <v>0</v>
      </c>
      <c r="AW65" s="133">
        <f>ROUND(BA65*L30,2)</f>
        <v>0</v>
      </c>
      <c r="AX65" s="133">
        <f>ROUND(BB65*L29,2)</f>
        <v>0</v>
      </c>
      <c r="AY65" s="133">
        <f>ROUND(BC65*L30,2)</f>
        <v>0</v>
      </c>
      <c r="AZ65" s="133">
        <f>ROUND(AZ66,2)</f>
        <v>0</v>
      </c>
      <c r="BA65" s="133">
        <f>ROUND(BA66,2)</f>
        <v>0</v>
      </c>
      <c r="BB65" s="133">
        <f>ROUND(BB66,2)</f>
        <v>0</v>
      </c>
      <c r="BC65" s="133">
        <f>ROUND(BC66,2)</f>
        <v>0</v>
      </c>
      <c r="BD65" s="135">
        <f>ROUND(BD66,2)</f>
        <v>0</v>
      </c>
      <c r="BE65" s="4"/>
      <c r="BS65" s="136" t="s">
        <v>74</v>
      </c>
      <c r="BT65" s="136" t="s">
        <v>84</v>
      </c>
      <c r="BU65" s="136" t="s">
        <v>76</v>
      </c>
      <c r="BV65" s="136" t="s">
        <v>77</v>
      </c>
      <c r="BW65" s="136" t="s">
        <v>115</v>
      </c>
      <c r="BX65" s="136" t="s">
        <v>114</v>
      </c>
      <c r="CL65" s="136" t="s">
        <v>19</v>
      </c>
    </row>
    <row r="66" s="4" customFormat="1" ht="35.25" customHeight="1">
      <c r="A66" s="137" t="s">
        <v>89</v>
      </c>
      <c r="B66" s="66"/>
      <c r="C66" s="127"/>
      <c r="D66" s="127"/>
      <c r="E66" s="127"/>
      <c r="F66" s="128" t="s">
        <v>116</v>
      </c>
      <c r="G66" s="128"/>
      <c r="H66" s="128"/>
      <c r="I66" s="128"/>
      <c r="J66" s="128"/>
      <c r="K66" s="127"/>
      <c r="L66" s="128" t="s">
        <v>117</v>
      </c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30">
        <f>'D.1.2.2 SO 102.2 - Obnova...'!J34</f>
        <v>0</v>
      </c>
      <c r="AH66" s="127"/>
      <c r="AI66" s="127"/>
      <c r="AJ66" s="127"/>
      <c r="AK66" s="127"/>
      <c r="AL66" s="127"/>
      <c r="AM66" s="127"/>
      <c r="AN66" s="130">
        <f>SUM(AG66,AT66)</f>
        <v>0</v>
      </c>
      <c r="AO66" s="127"/>
      <c r="AP66" s="127"/>
      <c r="AQ66" s="131" t="s">
        <v>87</v>
      </c>
      <c r="AR66" s="68"/>
      <c r="AS66" s="132">
        <v>0</v>
      </c>
      <c r="AT66" s="133">
        <f>ROUND(SUM(AV66:AW66),2)</f>
        <v>0</v>
      </c>
      <c r="AU66" s="134">
        <f>'D.1.2.2 SO 102.2 - Obnova...'!P99</f>
        <v>0</v>
      </c>
      <c r="AV66" s="133">
        <f>'D.1.2.2 SO 102.2 - Obnova...'!J37</f>
        <v>0</v>
      </c>
      <c r="AW66" s="133">
        <f>'D.1.2.2 SO 102.2 - Obnova...'!J38</f>
        <v>0</v>
      </c>
      <c r="AX66" s="133">
        <f>'D.1.2.2 SO 102.2 - Obnova...'!J39</f>
        <v>0</v>
      </c>
      <c r="AY66" s="133">
        <f>'D.1.2.2 SO 102.2 - Obnova...'!J40</f>
        <v>0</v>
      </c>
      <c r="AZ66" s="133">
        <f>'D.1.2.2 SO 102.2 - Obnova...'!F37</f>
        <v>0</v>
      </c>
      <c r="BA66" s="133">
        <f>'D.1.2.2 SO 102.2 - Obnova...'!F38</f>
        <v>0</v>
      </c>
      <c r="BB66" s="133">
        <f>'D.1.2.2 SO 102.2 - Obnova...'!F39</f>
        <v>0</v>
      </c>
      <c r="BC66" s="133">
        <f>'D.1.2.2 SO 102.2 - Obnova...'!F40</f>
        <v>0</v>
      </c>
      <c r="BD66" s="135">
        <f>'D.1.2.2 SO 102.2 - Obnova...'!F41</f>
        <v>0</v>
      </c>
      <c r="BE66" s="4"/>
      <c r="BT66" s="136" t="s">
        <v>92</v>
      </c>
      <c r="BV66" s="136" t="s">
        <v>77</v>
      </c>
      <c r="BW66" s="136" t="s">
        <v>118</v>
      </c>
      <c r="BX66" s="136" t="s">
        <v>115</v>
      </c>
      <c r="CL66" s="136" t="s">
        <v>19</v>
      </c>
    </row>
    <row r="67" s="7" customFormat="1" ht="16.5" customHeight="1">
      <c r="A67" s="7"/>
      <c r="B67" s="114"/>
      <c r="C67" s="115"/>
      <c r="D67" s="116" t="s">
        <v>119</v>
      </c>
      <c r="E67" s="116"/>
      <c r="F67" s="116"/>
      <c r="G67" s="116"/>
      <c r="H67" s="116"/>
      <c r="I67" s="117"/>
      <c r="J67" s="116" t="s">
        <v>120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8">
        <f>ROUND(AG68,2)</f>
        <v>0</v>
      </c>
      <c r="AH67" s="117"/>
      <c r="AI67" s="117"/>
      <c r="AJ67" s="117"/>
      <c r="AK67" s="117"/>
      <c r="AL67" s="117"/>
      <c r="AM67" s="117"/>
      <c r="AN67" s="119">
        <f>SUM(AG67,AT67)</f>
        <v>0</v>
      </c>
      <c r="AO67" s="117"/>
      <c r="AP67" s="117"/>
      <c r="AQ67" s="120" t="s">
        <v>81</v>
      </c>
      <c r="AR67" s="121"/>
      <c r="AS67" s="122">
        <f>ROUND(AS68,2)</f>
        <v>0</v>
      </c>
      <c r="AT67" s="123">
        <f>ROUND(SUM(AV67:AW67),2)</f>
        <v>0</v>
      </c>
      <c r="AU67" s="124">
        <f>ROUND(AU68,5)</f>
        <v>0</v>
      </c>
      <c r="AV67" s="123">
        <f>ROUND(AZ67*L29,2)</f>
        <v>0</v>
      </c>
      <c r="AW67" s="123">
        <f>ROUND(BA67*L30,2)</f>
        <v>0</v>
      </c>
      <c r="AX67" s="123">
        <f>ROUND(BB67*L29,2)</f>
        <v>0</v>
      </c>
      <c r="AY67" s="123">
        <f>ROUND(BC67*L30,2)</f>
        <v>0</v>
      </c>
      <c r="AZ67" s="123">
        <f>ROUND(AZ68,2)</f>
        <v>0</v>
      </c>
      <c r="BA67" s="123">
        <f>ROUND(BA68,2)</f>
        <v>0</v>
      </c>
      <c r="BB67" s="123">
        <f>ROUND(BB68,2)</f>
        <v>0</v>
      </c>
      <c r="BC67" s="123">
        <f>ROUND(BC68,2)</f>
        <v>0</v>
      </c>
      <c r="BD67" s="125">
        <f>ROUND(BD68,2)</f>
        <v>0</v>
      </c>
      <c r="BE67" s="7"/>
      <c r="BS67" s="126" t="s">
        <v>74</v>
      </c>
      <c r="BT67" s="126" t="s">
        <v>82</v>
      </c>
      <c r="BU67" s="126" t="s">
        <v>76</v>
      </c>
      <c r="BV67" s="126" t="s">
        <v>77</v>
      </c>
      <c r="BW67" s="126" t="s">
        <v>121</v>
      </c>
      <c r="BX67" s="126" t="s">
        <v>5</v>
      </c>
      <c r="CL67" s="126" t="s">
        <v>19</v>
      </c>
      <c r="CM67" s="126" t="s">
        <v>84</v>
      </c>
    </row>
    <row r="68" s="4" customFormat="1" ht="23.25" customHeight="1">
      <c r="A68" s="4"/>
      <c r="B68" s="66"/>
      <c r="C68" s="127"/>
      <c r="D68" s="127"/>
      <c r="E68" s="128" t="s">
        <v>97</v>
      </c>
      <c r="F68" s="128"/>
      <c r="G68" s="128"/>
      <c r="H68" s="128"/>
      <c r="I68" s="128"/>
      <c r="J68" s="127"/>
      <c r="K68" s="128" t="s">
        <v>98</v>
      </c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9">
        <f>ROUND(AG69,2)</f>
        <v>0</v>
      </c>
      <c r="AH68" s="127"/>
      <c r="AI68" s="127"/>
      <c r="AJ68" s="127"/>
      <c r="AK68" s="127"/>
      <c r="AL68" s="127"/>
      <c r="AM68" s="127"/>
      <c r="AN68" s="130">
        <f>SUM(AG68,AT68)</f>
        <v>0</v>
      </c>
      <c r="AO68" s="127"/>
      <c r="AP68" s="127"/>
      <c r="AQ68" s="131" t="s">
        <v>87</v>
      </c>
      <c r="AR68" s="68"/>
      <c r="AS68" s="132">
        <f>ROUND(AS69,2)</f>
        <v>0</v>
      </c>
      <c r="AT68" s="133">
        <f>ROUND(SUM(AV68:AW68),2)</f>
        <v>0</v>
      </c>
      <c r="AU68" s="134">
        <f>ROUND(AU69,5)</f>
        <v>0</v>
      </c>
      <c r="AV68" s="133">
        <f>ROUND(AZ68*L29,2)</f>
        <v>0</v>
      </c>
      <c r="AW68" s="133">
        <f>ROUND(BA68*L30,2)</f>
        <v>0</v>
      </c>
      <c r="AX68" s="133">
        <f>ROUND(BB68*L29,2)</f>
        <v>0</v>
      </c>
      <c r="AY68" s="133">
        <f>ROUND(BC68*L30,2)</f>
        <v>0</v>
      </c>
      <c r="AZ68" s="133">
        <f>ROUND(AZ69,2)</f>
        <v>0</v>
      </c>
      <c r="BA68" s="133">
        <f>ROUND(BA69,2)</f>
        <v>0</v>
      </c>
      <c r="BB68" s="133">
        <f>ROUND(BB69,2)</f>
        <v>0</v>
      </c>
      <c r="BC68" s="133">
        <f>ROUND(BC69,2)</f>
        <v>0</v>
      </c>
      <c r="BD68" s="135">
        <f>ROUND(BD69,2)</f>
        <v>0</v>
      </c>
      <c r="BE68" s="4"/>
      <c r="BS68" s="136" t="s">
        <v>74</v>
      </c>
      <c r="BT68" s="136" t="s">
        <v>84</v>
      </c>
      <c r="BU68" s="136" t="s">
        <v>76</v>
      </c>
      <c r="BV68" s="136" t="s">
        <v>77</v>
      </c>
      <c r="BW68" s="136" t="s">
        <v>122</v>
      </c>
      <c r="BX68" s="136" t="s">
        <v>121</v>
      </c>
      <c r="CL68" s="136" t="s">
        <v>19</v>
      </c>
    </row>
    <row r="69" s="4" customFormat="1" ht="35.25" customHeight="1">
      <c r="A69" s="137" t="s">
        <v>89</v>
      </c>
      <c r="B69" s="66"/>
      <c r="C69" s="127"/>
      <c r="D69" s="127"/>
      <c r="E69" s="127"/>
      <c r="F69" s="128" t="s">
        <v>123</v>
      </c>
      <c r="G69" s="128"/>
      <c r="H69" s="128"/>
      <c r="I69" s="128"/>
      <c r="J69" s="128"/>
      <c r="K69" s="127"/>
      <c r="L69" s="128" t="s">
        <v>124</v>
      </c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30">
        <f>'D.1.2.1 SO 102.1 - Obnova...'!J34</f>
        <v>0</v>
      </c>
      <c r="AH69" s="127"/>
      <c r="AI69" s="127"/>
      <c r="AJ69" s="127"/>
      <c r="AK69" s="127"/>
      <c r="AL69" s="127"/>
      <c r="AM69" s="127"/>
      <c r="AN69" s="130">
        <f>SUM(AG69,AT69)</f>
        <v>0</v>
      </c>
      <c r="AO69" s="127"/>
      <c r="AP69" s="127"/>
      <c r="AQ69" s="131" t="s">
        <v>87</v>
      </c>
      <c r="AR69" s="68"/>
      <c r="AS69" s="132">
        <v>0</v>
      </c>
      <c r="AT69" s="133">
        <f>ROUND(SUM(AV69:AW69),2)</f>
        <v>0</v>
      </c>
      <c r="AU69" s="134">
        <f>'D.1.2.1 SO 102.1 - Obnova...'!P99</f>
        <v>0</v>
      </c>
      <c r="AV69" s="133">
        <f>'D.1.2.1 SO 102.1 - Obnova...'!J37</f>
        <v>0</v>
      </c>
      <c r="AW69" s="133">
        <f>'D.1.2.1 SO 102.1 - Obnova...'!J38</f>
        <v>0</v>
      </c>
      <c r="AX69" s="133">
        <f>'D.1.2.1 SO 102.1 - Obnova...'!J39</f>
        <v>0</v>
      </c>
      <c r="AY69" s="133">
        <f>'D.1.2.1 SO 102.1 - Obnova...'!J40</f>
        <v>0</v>
      </c>
      <c r="AZ69" s="133">
        <f>'D.1.2.1 SO 102.1 - Obnova...'!F37</f>
        <v>0</v>
      </c>
      <c r="BA69" s="133">
        <f>'D.1.2.1 SO 102.1 - Obnova...'!F38</f>
        <v>0</v>
      </c>
      <c r="BB69" s="133">
        <f>'D.1.2.1 SO 102.1 - Obnova...'!F39</f>
        <v>0</v>
      </c>
      <c r="BC69" s="133">
        <f>'D.1.2.1 SO 102.1 - Obnova...'!F40</f>
        <v>0</v>
      </c>
      <c r="BD69" s="135">
        <f>'D.1.2.1 SO 102.1 - Obnova...'!F41</f>
        <v>0</v>
      </c>
      <c r="BE69" s="4"/>
      <c r="BT69" s="136" t="s">
        <v>92</v>
      </c>
      <c r="BV69" s="136" t="s">
        <v>77</v>
      </c>
      <c r="BW69" s="136" t="s">
        <v>125</v>
      </c>
      <c r="BX69" s="136" t="s">
        <v>122</v>
      </c>
      <c r="CL69" s="136" t="s">
        <v>19</v>
      </c>
    </row>
    <row r="70" s="7" customFormat="1" ht="16.5" customHeight="1">
      <c r="A70" s="137" t="s">
        <v>89</v>
      </c>
      <c r="B70" s="114"/>
      <c r="C70" s="115"/>
      <c r="D70" s="116" t="s">
        <v>126</v>
      </c>
      <c r="E70" s="116"/>
      <c r="F70" s="116"/>
      <c r="G70" s="116"/>
      <c r="H70" s="116"/>
      <c r="I70" s="117"/>
      <c r="J70" s="116" t="s">
        <v>127</v>
      </c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9">
        <f>'VON - Vedlejší a ostatní ...'!J30</f>
        <v>0</v>
      </c>
      <c r="AH70" s="117"/>
      <c r="AI70" s="117"/>
      <c r="AJ70" s="117"/>
      <c r="AK70" s="117"/>
      <c r="AL70" s="117"/>
      <c r="AM70" s="117"/>
      <c r="AN70" s="119">
        <f>SUM(AG70,AT70)</f>
        <v>0</v>
      </c>
      <c r="AO70" s="117"/>
      <c r="AP70" s="117"/>
      <c r="AQ70" s="120" t="s">
        <v>81</v>
      </c>
      <c r="AR70" s="121"/>
      <c r="AS70" s="138">
        <v>0</v>
      </c>
      <c r="AT70" s="139">
        <f>ROUND(SUM(AV70:AW70),2)</f>
        <v>0</v>
      </c>
      <c r="AU70" s="140">
        <f>'VON - Vedlejší a ostatní ...'!P82</f>
        <v>0</v>
      </c>
      <c r="AV70" s="139">
        <f>'VON - Vedlejší a ostatní ...'!J33</f>
        <v>0</v>
      </c>
      <c r="AW70" s="139">
        <f>'VON - Vedlejší a ostatní ...'!J34</f>
        <v>0</v>
      </c>
      <c r="AX70" s="139">
        <f>'VON - Vedlejší a ostatní ...'!J35</f>
        <v>0</v>
      </c>
      <c r="AY70" s="139">
        <f>'VON - Vedlejší a ostatní ...'!J36</f>
        <v>0</v>
      </c>
      <c r="AZ70" s="139">
        <f>'VON - Vedlejší a ostatní ...'!F33</f>
        <v>0</v>
      </c>
      <c r="BA70" s="139">
        <f>'VON - Vedlejší a ostatní ...'!F34</f>
        <v>0</v>
      </c>
      <c r="BB70" s="139">
        <f>'VON - Vedlejší a ostatní ...'!F35</f>
        <v>0</v>
      </c>
      <c r="BC70" s="139">
        <f>'VON - Vedlejší a ostatní ...'!F36</f>
        <v>0</v>
      </c>
      <c r="BD70" s="141">
        <f>'VON - Vedlejší a ostatní ...'!F37</f>
        <v>0</v>
      </c>
      <c r="BE70" s="7"/>
      <c r="BT70" s="126" t="s">
        <v>82</v>
      </c>
      <c r="BV70" s="126" t="s">
        <v>77</v>
      </c>
      <c r="BW70" s="126" t="s">
        <v>128</v>
      </c>
      <c r="BX70" s="126" t="s">
        <v>5</v>
      </c>
      <c r="CL70" s="126" t="s">
        <v>19</v>
      </c>
      <c r="CM70" s="126" t="s">
        <v>84</v>
      </c>
    </row>
    <row r="71" s="2" customFormat="1" ht="30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7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47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</row>
  </sheetData>
  <sheetProtection sheet="1" formatColumns="0" formatRows="0" objects="1" scenarios="1" spinCount="100000" saltValue="PPun/++5t8j0FN0TwjOiWSRL/R5KDPc39cFyQIAurRbe2CVqaS+L+AVhbWcKhcvy5o0YGF6+wjpq/JFeb8l9/Q==" hashValue="sjeOSVH4vqUwnj8LHBRlfXoDBPrpOUftKjYHTsRl560SdWHM1YAxYhsyQFUA2wsV3oVs13Xs6ux4SAB9D/2Siw==" algorithmName="SHA-512" password="DA9B"/>
  <mergeCells count="102">
    <mergeCell ref="C52:G52"/>
    <mergeCell ref="D61:H61"/>
    <mergeCell ref="D64:H64"/>
    <mergeCell ref="D58:H58"/>
    <mergeCell ref="D55:H55"/>
    <mergeCell ref="E63:I63"/>
    <mergeCell ref="E62:I62"/>
    <mergeCell ref="E59:I59"/>
    <mergeCell ref="E56:I56"/>
    <mergeCell ref="F60:J60"/>
    <mergeCell ref="F57:J57"/>
    <mergeCell ref="I52:AF52"/>
    <mergeCell ref="J58:AF58"/>
    <mergeCell ref="J61:AF61"/>
    <mergeCell ref="J64:AF64"/>
    <mergeCell ref="J55:AF55"/>
    <mergeCell ref="K63:AF63"/>
    <mergeCell ref="K56:AF56"/>
    <mergeCell ref="K62:AF62"/>
    <mergeCell ref="K59:AF59"/>
    <mergeCell ref="L60:AF60"/>
    <mergeCell ref="L45:AO45"/>
    <mergeCell ref="L57:AF57"/>
    <mergeCell ref="E65:I65"/>
    <mergeCell ref="K65:AF65"/>
    <mergeCell ref="F66:J66"/>
    <mergeCell ref="L66:AF66"/>
    <mergeCell ref="D67:H67"/>
    <mergeCell ref="J67:AF67"/>
    <mergeCell ref="E68:I68"/>
    <mergeCell ref="K68:AF68"/>
    <mergeCell ref="F69:J69"/>
    <mergeCell ref="L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5:AM55"/>
    <mergeCell ref="AG64:AM64"/>
    <mergeCell ref="AG58:AM58"/>
    <mergeCell ref="AG63:AM63"/>
    <mergeCell ref="AG52:AM52"/>
    <mergeCell ref="AG59:AM59"/>
    <mergeCell ref="AG62:AM62"/>
    <mergeCell ref="AG56:AM56"/>
    <mergeCell ref="AG57:AM57"/>
    <mergeCell ref="AG60:AM60"/>
    <mergeCell ref="AG61:AM61"/>
    <mergeCell ref="AM47:AN47"/>
    <mergeCell ref="AM49:AP49"/>
    <mergeCell ref="AM50:AP50"/>
    <mergeCell ref="AN61:AP61"/>
    <mergeCell ref="AN55:AP55"/>
    <mergeCell ref="AN62:AP62"/>
    <mergeCell ref="AN60:AP60"/>
    <mergeCell ref="AN56:AP56"/>
    <mergeCell ref="AN59:AP59"/>
    <mergeCell ref="AN63:AP63"/>
    <mergeCell ref="AN64:AP64"/>
    <mergeCell ref="AN58:AP58"/>
    <mergeCell ref="AN57:AP57"/>
    <mergeCell ref="AN52:AP52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7" location="'D.1.1.2 SO 101.2a - Obnov...'!C2" display="/"/>
    <hyperlink ref="A60" location="'D.1.1.2 SO 101.2b - Obnov...'!C2" display="/"/>
    <hyperlink ref="A62" location="'D.2.1 SO 801.1a - Obnova ...'!C2" display="/"/>
    <hyperlink ref="A63" location="'D.2.1 SO 801.1b - Obnova ...'!C2" display="/"/>
    <hyperlink ref="A66" location="'D.1.2.2 SO 102.2 - Obnova...'!C2" display="/"/>
    <hyperlink ref="A69" location="'D.1.2.1 SO 102.1 - Obnova...'!C2" display="/"/>
    <hyperlink ref="A70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129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zakázky'!K6</f>
        <v>PD - ČERVENÁ VODA/MLÝNICKÝ DVŮR - OBNOVA MÍSTNÍ KOMUNIKACE 96c a 83c</v>
      </c>
      <c r="F7" s="146"/>
      <c r="G7" s="146"/>
      <c r="H7" s="146"/>
      <c r="L7" s="23"/>
    </row>
    <row r="8">
      <c r="B8" s="23"/>
      <c r="D8" s="146" t="s">
        <v>130</v>
      </c>
      <c r="L8" s="23"/>
    </row>
    <row r="9" s="1" customFormat="1" ht="16.5" customHeight="1">
      <c r="B9" s="23"/>
      <c r="E9" s="147" t="s">
        <v>131</v>
      </c>
      <c r="F9" s="1"/>
      <c r="G9" s="1"/>
      <c r="H9" s="1"/>
      <c r="L9" s="23"/>
    </row>
    <row r="10" s="1" customFormat="1" ht="12" customHeight="1">
      <c r="B10" s="23"/>
      <c r="D10" s="146" t="s">
        <v>132</v>
      </c>
      <c r="L10" s="23"/>
    </row>
    <row r="11" s="2" customFormat="1" ht="16.5" customHeight="1">
      <c r="A11" s="41"/>
      <c r="B11" s="47"/>
      <c r="C11" s="41"/>
      <c r="D11" s="41"/>
      <c r="E11" s="148" t="s">
        <v>133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134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30" customHeight="1">
      <c r="A13" s="41"/>
      <c r="B13" s="47"/>
      <c r="C13" s="41"/>
      <c r="D13" s="41"/>
      <c r="E13" s="150" t="s">
        <v>135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1" t="str">
        <f>'Rekapitulace zakázky'!AN8</f>
        <v>18. 11. 2021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27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28</v>
      </c>
      <c r="F19" s="41"/>
      <c r="G19" s="41"/>
      <c r="H19" s="41"/>
      <c r="I19" s="146" t="s">
        <v>29</v>
      </c>
      <c r="J19" s="136" t="s">
        <v>30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31</v>
      </c>
      <c r="E21" s="41"/>
      <c r="F21" s="41"/>
      <c r="G21" s="41"/>
      <c r="H21" s="41"/>
      <c r="I21" s="146" t="s">
        <v>26</v>
      </c>
      <c r="J21" s="36" t="str">
        <f>'Rekapitulace zakázky'!AN13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zakázky'!E14</f>
        <v>Vyplň údaj</v>
      </c>
      <c r="F22" s="136"/>
      <c r="G22" s="136"/>
      <c r="H22" s="136"/>
      <c r="I22" s="146" t="s">
        <v>29</v>
      </c>
      <c r="J22" s="36" t="str">
        <f>'Rekapitulace zakázky'!AN14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33</v>
      </c>
      <c r="E24" s="41"/>
      <c r="F24" s="41"/>
      <c r="G24" s="41"/>
      <c r="H24" s="41"/>
      <c r="I24" s="146" t="s">
        <v>26</v>
      </c>
      <c r="J24" s="136" t="s">
        <v>34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35</v>
      </c>
      <c r="F25" s="41"/>
      <c r="G25" s="41"/>
      <c r="H25" s="41"/>
      <c r="I25" s="146" t="s">
        <v>29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37</v>
      </c>
      <c r="E27" s="41"/>
      <c r="F27" s="41"/>
      <c r="G27" s="41"/>
      <c r="H27" s="41"/>
      <c r="I27" s="146" t="s">
        <v>26</v>
      </c>
      <c r="J27" s="136" t="str">
        <f>IF('Rekapitulace zakázky'!AN19="","",'Rekapitulace zakázky'!AN19)</f>
        <v/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tr">
        <f>IF('Rekapitulace zakázky'!E20="","",'Rekapitulace zakázky'!E20)</f>
        <v xml:space="preserve"> </v>
      </c>
      <c r="F28" s="41"/>
      <c r="G28" s="41"/>
      <c r="H28" s="41"/>
      <c r="I28" s="146" t="s">
        <v>29</v>
      </c>
      <c r="J28" s="136" t="str">
        <f>IF('Rekapitulace zakázky'!AN20="","",'Rekapitulace zakázky'!AN20)</f>
        <v/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41</v>
      </c>
      <c r="E34" s="41"/>
      <c r="F34" s="41"/>
      <c r="G34" s="41"/>
      <c r="H34" s="41"/>
      <c r="I34" s="41"/>
      <c r="J34" s="158">
        <f>ROUND(J101,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43</v>
      </c>
      <c r="G36" s="41"/>
      <c r="H36" s="41"/>
      <c r="I36" s="159" t="s">
        <v>42</v>
      </c>
      <c r="J36" s="159" t="s">
        <v>44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45</v>
      </c>
      <c r="E37" s="146" t="s">
        <v>46</v>
      </c>
      <c r="F37" s="160">
        <f>ROUND((SUM(BE101:BE327)),  2)</f>
        <v>0</v>
      </c>
      <c r="G37" s="41"/>
      <c r="H37" s="41"/>
      <c r="I37" s="161">
        <v>0.20999999999999999</v>
      </c>
      <c r="J37" s="160">
        <f>ROUND(((SUM(BE101:BE327))*I37),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47</v>
      </c>
      <c r="F38" s="160">
        <f>ROUND((SUM(BF101:BF327)),  2)</f>
        <v>0</v>
      </c>
      <c r="G38" s="41"/>
      <c r="H38" s="41"/>
      <c r="I38" s="161">
        <v>0.12</v>
      </c>
      <c r="J38" s="160">
        <f>ROUND(((SUM(BF101:BF327))*I38),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48</v>
      </c>
      <c r="F39" s="160">
        <f>ROUND((SUM(BG101:BG327)),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49</v>
      </c>
      <c r="F40" s="160">
        <f>ROUND((SUM(BH101:BH327)),  2)</f>
        <v>0</v>
      </c>
      <c r="G40" s="41"/>
      <c r="H40" s="41"/>
      <c r="I40" s="161">
        <v>0.12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50</v>
      </c>
      <c r="F41" s="160">
        <f>ROUND((SUM(BI101:BI327)),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51</v>
      </c>
      <c r="E43" s="164"/>
      <c r="F43" s="164"/>
      <c r="G43" s="165" t="s">
        <v>52</v>
      </c>
      <c r="H43" s="166" t="s">
        <v>53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136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PD - ČERVENÁ VODA/MLÝNICKÝ DVŮR - OBNOVA MÍSTNÍ KOMUNIKACE 96c a 83c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130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131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132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133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134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30" customHeight="1">
      <c r="A58" s="41"/>
      <c r="B58" s="42"/>
      <c r="C58" s="43"/>
      <c r="D58" s="43"/>
      <c r="E58" s="72" t="str">
        <f>E13</f>
        <v>D.1.1.2 SO 101.2a - Obnova místní komunikace 96c, trasa A, část 2, úsek km 0,33800 - km 1,02840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kat.úz.: Mlýnický dvůr, Heroltice u Štítů</v>
      </c>
      <c r="G60" s="43"/>
      <c r="H60" s="43"/>
      <c r="I60" s="35" t="s">
        <v>23</v>
      </c>
      <c r="J60" s="75" t="str">
        <f>IF(J16="","",J16)</f>
        <v>18. 11. 2021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>Obec Červená voda</v>
      </c>
      <c r="G62" s="43"/>
      <c r="H62" s="43"/>
      <c r="I62" s="35" t="s">
        <v>33</v>
      </c>
      <c r="J62" s="39" t="str">
        <f>E25</f>
        <v>BKN spol. s r.o.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31</v>
      </c>
      <c r="D63" s="43"/>
      <c r="E63" s="43"/>
      <c r="F63" s="30" t="str">
        <f>IF(E22="","",E22)</f>
        <v>Vyplň údaj</v>
      </c>
      <c r="G63" s="43"/>
      <c r="H63" s="43"/>
      <c r="I63" s="35" t="s">
        <v>37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137</v>
      </c>
      <c r="D65" s="176"/>
      <c r="E65" s="176"/>
      <c r="F65" s="176"/>
      <c r="G65" s="176"/>
      <c r="H65" s="176"/>
      <c r="I65" s="176"/>
      <c r="J65" s="177" t="s">
        <v>138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73</v>
      </c>
      <c r="D67" s="43"/>
      <c r="E67" s="43"/>
      <c r="F67" s="43"/>
      <c r="G67" s="43"/>
      <c r="H67" s="43"/>
      <c r="I67" s="43"/>
      <c r="J67" s="105">
        <f>J101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139</v>
      </c>
    </row>
    <row r="68" s="9" customFormat="1" ht="24.96" customHeight="1">
      <c r="A68" s="9"/>
      <c r="B68" s="179"/>
      <c r="C68" s="180"/>
      <c r="D68" s="181" t="s">
        <v>140</v>
      </c>
      <c r="E68" s="182"/>
      <c r="F68" s="182"/>
      <c r="G68" s="182"/>
      <c r="H68" s="182"/>
      <c r="I68" s="182"/>
      <c r="J68" s="183">
        <f>J102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141</v>
      </c>
      <c r="E69" s="187"/>
      <c r="F69" s="187"/>
      <c r="G69" s="187"/>
      <c r="H69" s="187"/>
      <c r="I69" s="187"/>
      <c r="J69" s="188">
        <f>J103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142</v>
      </c>
      <c r="E70" s="187"/>
      <c r="F70" s="187"/>
      <c r="G70" s="187"/>
      <c r="H70" s="187"/>
      <c r="I70" s="187"/>
      <c r="J70" s="188">
        <f>J215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143</v>
      </c>
      <c r="E71" s="187"/>
      <c r="F71" s="187"/>
      <c r="G71" s="187"/>
      <c r="H71" s="187"/>
      <c r="I71" s="187"/>
      <c r="J71" s="188">
        <f>J225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144</v>
      </c>
      <c r="E72" s="187"/>
      <c r="F72" s="187"/>
      <c r="G72" s="187"/>
      <c r="H72" s="187"/>
      <c r="I72" s="187"/>
      <c r="J72" s="188">
        <f>J228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145</v>
      </c>
      <c r="E73" s="187"/>
      <c r="F73" s="187"/>
      <c r="G73" s="187"/>
      <c r="H73" s="187"/>
      <c r="I73" s="187"/>
      <c r="J73" s="188">
        <f>J232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27"/>
      <c r="D74" s="186" t="s">
        <v>146</v>
      </c>
      <c r="E74" s="187"/>
      <c r="F74" s="187"/>
      <c r="G74" s="187"/>
      <c r="H74" s="187"/>
      <c r="I74" s="187"/>
      <c r="J74" s="188">
        <f>J295</f>
        <v>0</v>
      </c>
      <c r="K74" s="127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27"/>
      <c r="D75" s="186" t="s">
        <v>147</v>
      </c>
      <c r="E75" s="187"/>
      <c r="F75" s="187"/>
      <c r="G75" s="187"/>
      <c r="H75" s="187"/>
      <c r="I75" s="187"/>
      <c r="J75" s="188">
        <f>J300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27"/>
      <c r="D76" s="186" t="s">
        <v>148</v>
      </c>
      <c r="E76" s="187"/>
      <c r="F76" s="187"/>
      <c r="G76" s="187"/>
      <c r="H76" s="187"/>
      <c r="I76" s="187"/>
      <c r="J76" s="188">
        <f>J317</f>
        <v>0</v>
      </c>
      <c r="K76" s="127"/>
      <c r="L76" s="18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5"/>
      <c r="C77" s="127"/>
      <c r="D77" s="186" t="s">
        <v>149</v>
      </c>
      <c r="E77" s="187"/>
      <c r="F77" s="187"/>
      <c r="G77" s="187"/>
      <c r="H77" s="187"/>
      <c r="I77" s="187"/>
      <c r="J77" s="188">
        <f>J325</f>
        <v>0</v>
      </c>
      <c r="K77" s="127"/>
      <c r="L77" s="18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3" s="2" customFormat="1" ht="6.96" customHeight="1">
      <c r="A83" s="41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4.96" customHeight="1">
      <c r="A84" s="41"/>
      <c r="B84" s="42"/>
      <c r="C84" s="26" t="s">
        <v>150</v>
      </c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16</v>
      </c>
      <c r="D86" s="43"/>
      <c r="E86" s="43"/>
      <c r="F86" s="43"/>
      <c r="G86" s="43"/>
      <c r="H86" s="43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173" t="str">
        <f>E7</f>
        <v>PD - ČERVENÁ VODA/MLÝNICKÝ DVŮR - OBNOVA MÍSTNÍ KOMUNIKACE 96c a 83c</v>
      </c>
      <c r="F87" s="35"/>
      <c r="G87" s="35"/>
      <c r="H87" s="35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" customFormat="1" ht="12" customHeight="1">
      <c r="B88" s="24"/>
      <c r="C88" s="35" t="s">
        <v>130</v>
      </c>
      <c r="D88" s="25"/>
      <c r="E88" s="25"/>
      <c r="F88" s="25"/>
      <c r="G88" s="25"/>
      <c r="H88" s="25"/>
      <c r="I88" s="25"/>
      <c r="J88" s="25"/>
      <c r="K88" s="25"/>
      <c r="L88" s="23"/>
    </row>
    <row r="89" s="1" customFormat="1" ht="16.5" customHeight="1">
      <c r="B89" s="24"/>
      <c r="C89" s="25"/>
      <c r="D89" s="25"/>
      <c r="E89" s="173" t="s">
        <v>131</v>
      </c>
      <c r="F89" s="25"/>
      <c r="G89" s="25"/>
      <c r="H89" s="25"/>
      <c r="I89" s="25"/>
      <c r="J89" s="25"/>
      <c r="K89" s="25"/>
      <c r="L89" s="23"/>
    </row>
    <row r="90" s="1" customFormat="1" ht="12" customHeight="1">
      <c r="B90" s="24"/>
      <c r="C90" s="35" t="s">
        <v>132</v>
      </c>
      <c r="D90" s="25"/>
      <c r="E90" s="25"/>
      <c r="F90" s="25"/>
      <c r="G90" s="25"/>
      <c r="H90" s="25"/>
      <c r="I90" s="25"/>
      <c r="J90" s="25"/>
      <c r="K90" s="25"/>
      <c r="L90" s="23"/>
    </row>
    <row r="91" s="2" customFormat="1" ht="16.5" customHeight="1">
      <c r="A91" s="41"/>
      <c r="B91" s="42"/>
      <c r="C91" s="43"/>
      <c r="D91" s="43"/>
      <c r="E91" s="174" t="s">
        <v>133</v>
      </c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134</v>
      </c>
      <c r="D92" s="43"/>
      <c r="E92" s="43"/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30" customHeight="1">
      <c r="A93" s="41"/>
      <c r="B93" s="42"/>
      <c r="C93" s="43"/>
      <c r="D93" s="43"/>
      <c r="E93" s="72" t="str">
        <f>E13</f>
        <v>D.1.1.2 SO 101.2a - Obnova místní komunikace 96c, trasa A, část 2, úsek km 0,33800 - km 1,02840</v>
      </c>
      <c r="F93" s="43"/>
      <c r="G93" s="43"/>
      <c r="H93" s="43"/>
      <c r="I93" s="43"/>
      <c r="J93" s="43"/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2" customHeight="1">
      <c r="A95" s="41"/>
      <c r="B95" s="42"/>
      <c r="C95" s="35" t="s">
        <v>21</v>
      </c>
      <c r="D95" s="43"/>
      <c r="E95" s="43"/>
      <c r="F95" s="30" t="str">
        <f>F16</f>
        <v>kat.úz.: Mlýnický dvůr, Heroltice u Štítů</v>
      </c>
      <c r="G95" s="43"/>
      <c r="H95" s="43"/>
      <c r="I95" s="35" t="s">
        <v>23</v>
      </c>
      <c r="J95" s="75" t="str">
        <f>IF(J16="","",J16)</f>
        <v>18. 11. 2021</v>
      </c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25</v>
      </c>
      <c r="D97" s="43"/>
      <c r="E97" s="43"/>
      <c r="F97" s="30" t="str">
        <f>E19</f>
        <v>Obec Červená voda</v>
      </c>
      <c r="G97" s="43"/>
      <c r="H97" s="43"/>
      <c r="I97" s="35" t="s">
        <v>33</v>
      </c>
      <c r="J97" s="39" t="str">
        <f>E25</f>
        <v>BKN spol. s r.o.</v>
      </c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5.15" customHeight="1">
      <c r="A98" s="41"/>
      <c r="B98" s="42"/>
      <c r="C98" s="35" t="s">
        <v>31</v>
      </c>
      <c r="D98" s="43"/>
      <c r="E98" s="43"/>
      <c r="F98" s="30" t="str">
        <f>IF(E22="","",E22)</f>
        <v>Vyplň údaj</v>
      </c>
      <c r="G98" s="43"/>
      <c r="H98" s="43"/>
      <c r="I98" s="35" t="s">
        <v>37</v>
      </c>
      <c r="J98" s="39" t="str">
        <f>E28</f>
        <v xml:space="preserve"> </v>
      </c>
      <c r="K98" s="43"/>
      <c r="L98" s="149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0.32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49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11" customFormat="1" ht="29.28" customHeight="1">
      <c r="A100" s="190"/>
      <c r="B100" s="191"/>
      <c r="C100" s="192" t="s">
        <v>151</v>
      </c>
      <c r="D100" s="193" t="s">
        <v>60</v>
      </c>
      <c r="E100" s="193" t="s">
        <v>56</v>
      </c>
      <c r="F100" s="193" t="s">
        <v>57</v>
      </c>
      <c r="G100" s="193" t="s">
        <v>152</v>
      </c>
      <c r="H100" s="193" t="s">
        <v>153</v>
      </c>
      <c r="I100" s="193" t="s">
        <v>154</v>
      </c>
      <c r="J100" s="193" t="s">
        <v>138</v>
      </c>
      <c r="K100" s="194" t="s">
        <v>155</v>
      </c>
      <c r="L100" s="195"/>
      <c r="M100" s="95" t="s">
        <v>19</v>
      </c>
      <c r="N100" s="96" t="s">
        <v>45</v>
      </c>
      <c r="O100" s="96" t="s">
        <v>156</v>
      </c>
      <c r="P100" s="96" t="s">
        <v>157</v>
      </c>
      <c r="Q100" s="96" t="s">
        <v>158</v>
      </c>
      <c r="R100" s="96" t="s">
        <v>159</v>
      </c>
      <c r="S100" s="96" t="s">
        <v>160</v>
      </c>
      <c r="T100" s="97" t="s">
        <v>161</v>
      </c>
      <c r="U100" s="190"/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</row>
    <row r="101" s="2" customFormat="1" ht="22.8" customHeight="1">
      <c r="A101" s="41"/>
      <c r="B101" s="42"/>
      <c r="C101" s="102" t="s">
        <v>162</v>
      </c>
      <c r="D101" s="43"/>
      <c r="E101" s="43"/>
      <c r="F101" s="43"/>
      <c r="G101" s="43"/>
      <c r="H101" s="43"/>
      <c r="I101" s="43"/>
      <c r="J101" s="196">
        <f>BK101</f>
        <v>0</v>
      </c>
      <c r="K101" s="43"/>
      <c r="L101" s="47"/>
      <c r="M101" s="98"/>
      <c r="N101" s="197"/>
      <c r="O101" s="99"/>
      <c r="P101" s="198">
        <f>P102</f>
        <v>0</v>
      </c>
      <c r="Q101" s="99"/>
      <c r="R101" s="198">
        <f>R102</f>
        <v>1371.6269654399998</v>
      </c>
      <c r="S101" s="99"/>
      <c r="T101" s="199">
        <f>T102</f>
        <v>22.338550000000001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74</v>
      </c>
      <c r="AU101" s="20" t="s">
        <v>139</v>
      </c>
      <c r="BK101" s="200">
        <f>BK102</f>
        <v>0</v>
      </c>
    </row>
    <row r="102" s="12" customFormat="1" ht="25.92" customHeight="1">
      <c r="A102" s="12"/>
      <c r="B102" s="201"/>
      <c r="C102" s="202"/>
      <c r="D102" s="203" t="s">
        <v>74</v>
      </c>
      <c r="E102" s="204" t="s">
        <v>163</v>
      </c>
      <c r="F102" s="204" t="s">
        <v>164</v>
      </c>
      <c r="G102" s="202"/>
      <c r="H102" s="202"/>
      <c r="I102" s="205"/>
      <c r="J102" s="206">
        <f>BK102</f>
        <v>0</v>
      </c>
      <c r="K102" s="202"/>
      <c r="L102" s="207"/>
      <c r="M102" s="208"/>
      <c r="N102" s="209"/>
      <c r="O102" s="209"/>
      <c r="P102" s="210">
        <f>P103+P215+P225+P228+P232+P295+P300+P317+P325</f>
        <v>0</v>
      </c>
      <c r="Q102" s="209"/>
      <c r="R102" s="210">
        <f>R103+R215+R225+R228+R232+R295+R300+R317+R325</f>
        <v>1371.6269654399998</v>
      </c>
      <c r="S102" s="209"/>
      <c r="T102" s="211">
        <f>T103+T215+T225+T228+T232+T295+T300+T317+T325</f>
        <v>22.338550000000001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2" t="s">
        <v>82</v>
      </c>
      <c r="AT102" s="213" t="s">
        <v>74</v>
      </c>
      <c r="AU102" s="213" t="s">
        <v>75</v>
      </c>
      <c r="AY102" s="212" t="s">
        <v>165</v>
      </c>
      <c r="BK102" s="214">
        <f>BK103+BK215+BK225+BK228+BK232+BK295+BK300+BK317+BK325</f>
        <v>0</v>
      </c>
    </row>
    <row r="103" s="12" customFormat="1" ht="22.8" customHeight="1">
      <c r="A103" s="12"/>
      <c r="B103" s="201"/>
      <c r="C103" s="202"/>
      <c r="D103" s="203" t="s">
        <v>74</v>
      </c>
      <c r="E103" s="215" t="s">
        <v>82</v>
      </c>
      <c r="F103" s="215" t="s">
        <v>166</v>
      </c>
      <c r="G103" s="202"/>
      <c r="H103" s="202"/>
      <c r="I103" s="205"/>
      <c r="J103" s="216">
        <f>BK103</f>
        <v>0</v>
      </c>
      <c r="K103" s="202"/>
      <c r="L103" s="207"/>
      <c r="M103" s="208"/>
      <c r="N103" s="209"/>
      <c r="O103" s="209"/>
      <c r="P103" s="210">
        <f>SUM(P104:P214)</f>
        <v>0</v>
      </c>
      <c r="Q103" s="209"/>
      <c r="R103" s="210">
        <f>SUM(R104:R214)</f>
        <v>255.99314699999999</v>
      </c>
      <c r="S103" s="209"/>
      <c r="T103" s="211">
        <f>SUM(T104:T214)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2" t="s">
        <v>82</v>
      </c>
      <c r="AT103" s="213" t="s">
        <v>74</v>
      </c>
      <c r="AU103" s="213" t="s">
        <v>82</v>
      </c>
      <c r="AY103" s="212" t="s">
        <v>165</v>
      </c>
      <c r="BK103" s="214">
        <f>SUM(BK104:BK214)</f>
        <v>0</v>
      </c>
    </row>
    <row r="104" s="2" customFormat="1" ht="24.15" customHeight="1">
      <c r="A104" s="41"/>
      <c r="B104" s="42"/>
      <c r="C104" s="217" t="s">
        <v>82</v>
      </c>
      <c r="D104" s="217" t="s">
        <v>167</v>
      </c>
      <c r="E104" s="218" t="s">
        <v>168</v>
      </c>
      <c r="F104" s="219" t="s">
        <v>169</v>
      </c>
      <c r="G104" s="220" t="s">
        <v>170</v>
      </c>
      <c r="H104" s="221">
        <v>259.863</v>
      </c>
      <c r="I104" s="222"/>
      <c r="J104" s="223">
        <f>ROUND(I104*H104,2)</f>
        <v>0</v>
      </c>
      <c r="K104" s="219" t="s">
        <v>171</v>
      </c>
      <c r="L104" s="47"/>
      <c r="M104" s="224" t="s">
        <v>19</v>
      </c>
      <c r="N104" s="225" t="s">
        <v>46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172</v>
      </c>
      <c r="AT104" s="228" t="s">
        <v>167</v>
      </c>
      <c r="AU104" s="228" t="s">
        <v>84</v>
      </c>
      <c r="AY104" s="20" t="s">
        <v>165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82</v>
      </c>
      <c r="BK104" s="229">
        <f>ROUND(I104*H104,2)</f>
        <v>0</v>
      </c>
      <c r="BL104" s="20" t="s">
        <v>172</v>
      </c>
      <c r="BM104" s="228" t="s">
        <v>173</v>
      </c>
    </row>
    <row r="105" s="2" customFormat="1">
      <c r="A105" s="41"/>
      <c r="B105" s="42"/>
      <c r="C105" s="43"/>
      <c r="D105" s="230" t="s">
        <v>174</v>
      </c>
      <c r="E105" s="43"/>
      <c r="F105" s="231" t="s">
        <v>175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174</v>
      </c>
      <c r="AU105" s="20" t="s">
        <v>84</v>
      </c>
    </row>
    <row r="106" s="13" customFormat="1">
      <c r="A106" s="13"/>
      <c r="B106" s="235"/>
      <c r="C106" s="236"/>
      <c r="D106" s="237" t="s">
        <v>176</v>
      </c>
      <c r="E106" s="238" t="s">
        <v>19</v>
      </c>
      <c r="F106" s="239" t="s">
        <v>177</v>
      </c>
      <c r="G106" s="236"/>
      <c r="H106" s="240">
        <v>187.06299999999999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176</v>
      </c>
      <c r="AU106" s="246" t="s">
        <v>84</v>
      </c>
      <c r="AV106" s="13" t="s">
        <v>84</v>
      </c>
      <c r="AW106" s="13" t="s">
        <v>36</v>
      </c>
      <c r="AX106" s="13" t="s">
        <v>75</v>
      </c>
      <c r="AY106" s="246" t="s">
        <v>165</v>
      </c>
    </row>
    <row r="107" s="13" customFormat="1">
      <c r="A107" s="13"/>
      <c r="B107" s="235"/>
      <c r="C107" s="236"/>
      <c r="D107" s="237" t="s">
        <v>176</v>
      </c>
      <c r="E107" s="238" t="s">
        <v>19</v>
      </c>
      <c r="F107" s="239" t="s">
        <v>178</v>
      </c>
      <c r="G107" s="236"/>
      <c r="H107" s="240">
        <v>72.799999999999997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176</v>
      </c>
      <c r="AU107" s="246" t="s">
        <v>84</v>
      </c>
      <c r="AV107" s="13" t="s">
        <v>84</v>
      </c>
      <c r="AW107" s="13" t="s">
        <v>36</v>
      </c>
      <c r="AX107" s="13" t="s">
        <v>75</v>
      </c>
      <c r="AY107" s="246" t="s">
        <v>165</v>
      </c>
    </row>
    <row r="108" s="14" customFormat="1">
      <c r="A108" s="14"/>
      <c r="B108" s="247"/>
      <c r="C108" s="248"/>
      <c r="D108" s="237" t="s">
        <v>176</v>
      </c>
      <c r="E108" s="249" t="s">
        <v>19</v>
      </c>
      <c r="F108" s="250" t="s">
        <v>179</v>
      </c>
      <c r="G108" s="248"/>
      <c r="H108" s="249" t="s">
        <v>19</v>
      </c>
      <c r="I108" s="251"/>
      <c r="J108" s="248"/>
      <c r="K108" s="248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176</v>
      </c>
      <c r="AU108" s="256" t="s">
        <v>84</v>
      </c>
      <c r="AV108" s="14" t="s">
        <v>82</v>
      </c>
      <c r="AW108" s="14" t="s">
        <v>36</v>
      </c>
      <c r="AX108" s="14" t="s">
        <v>75</v>
      </c>
      <c r="AY108" s="256" t="s">
        <v>165</v>
      </c>
    </row>
    <row r="109" s="15" customFormat="1">
      <c r="A109" s="15"/>
      <c r="B109" s="257"/>
      <c r="C109" s="258"/>
      <c r="D109" s="237" t="s">
        <v>176</v>
      </c>
      <c r="E109" s="259" t="s">
        <v>19</v>
      </c>
      <c r="F109" s="260" t="s">
        <v>180</v>
      </c>
      <c r="G109" s="258"/>
      <c r="H109" s="261">
        <v>259.863</v>
      </c>
      <c r="I109" s="262"/>
      <c r="J109" s="258"/>
      <c r="K109" s="258"/>
      <c r="L109" s="263"/>
      <c r="M109" s="264"/>
      <c r="N109" s="265"/>
      <c r="O109" s="265"/>
      <c r="P109" s="265"/>
      <c r="Q109" s="265"/>
      <c r="R109" s="265"/>
      <c r="S109" s="265"/>
      <c r="T109" s="26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7" t="s">
        <v>176</v>
      </c>
      <c r="AU109" s="267" t="s">
        <v>84</v>
      </c>
      <c r="AV109" s="15" t="s">
        <v>172</v>
      </c>
      <c r="AW109" s="15" t="s">
        <v>36</v>
      </c>
      <c r="AX109" s="15" t="s">
        <v>82</v>
      </c>
      <c r="AY109" s="267" t="s">
        <v>165</v>
      </c>
    </row>
    <row r="110" s="2" customFormat="1" ht="24.15" customHeight="1">
      <c r="A110" s="41"/>
      <c r="B110" s="42"/>
      <c r="C110" s="217" t="s">
        <v>84</v>
      </c>
      <c r="D110" s="217" t="s">
        <v>167</v>
      </c>
      <c r="E110" s="218" t="s">
        <v>181</v>
      </c>
      <c r="F110" s="219" t="s">
        <v>182</v>
      </c>
      <c r="G110" s="220" t="s">
        <v>170</v>
      </c>
      <c r="H110" s="221">
        <v>713.755</v>
      </c>
      <c r="I110" s="222"/>
      <c r="J110" s="223">
        <f>ROUND(I110*H110,2)</f>
        <v>0</v>
      </c>
      <c r="K110" s="219" t="s">
        <v>171</v>
      </c>
      <c r="L110" s="47"/>
      <c r="M110" s="224" t="s">
        <v>19</v>
      </c>
      <c r="N110" s="225" t="s">
        <v>46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172</v>
      </c>
      <c r="AT110" s="228" t="s">
        <v>167</v>
      </c>
      <c r="AU110" s="228" t="s">
        <v>84</v>
      </c>
      <c r="AY110" s="20" t="s">
        <v>165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82</v>
      </c>
      <c r="BK110" s="229">
        <f>ROUND(I110*H110,2)</f>
        <v>0</v>
      </c>
      <c r="BL110" s="20" t="s">
        <v>172</v>
      </c>
      <c r="BM110" s="228" t="s">
        <v>183</v>
      </c>
    </row>
    <row r="111" s="2" customFormat="1">
      <c r="A111" s="41"/>
      <c r="B111" s="42"/>
      <c r="C111" s="43"/>
      <c r="D111" s="230" t="s">
        <v>174</v>
      </c>
      <c r="E111" s="43"/>
      <c r="F111" s="231" t="s">
        <v>184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174</v>
      </c>
      <c r="AU111" s="20" t="s">
        <v>84</v>
      </c>
    </row>
    <row r="112" s="13" customFormat="1">
      <c r="A112" s="13"/>
      <c r="B112" s="235"/>
      <c r="C112" s="236"/>
      <c r="D112" s="237" t="s">
        <v>176</v>
      </c>
      <c r="E112" s="238" t="s">
        <v>19</v>
      </c>
      <c r="F112" s="239" t="s">
        <v>185</v>
      </c>
      <c r="G112" s="236"/>
      <c r="H112" s="240">
        <v>139.22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176</v>
      </c>
      <c r="AU112" s="246" t="s">
        <v>84</v>
      </c>
      <c r="AV112" s="13" t="s">
        <v>84</v>
      </c>
      <c r="AW112" s="13" t="s">
        <v>36</v>
      </c>
      <c r="AX112" s="13" t="s">
        <v>75</v>
      </c>
      <c r="AY112" s="246" t="s">
        <v>165</v>
      </c>
    </row>
    <row r="113" s="13" customFormat="1">
      <c r="A113" s="13"/>
      <c r="B113" s="235"/>
      <c r="C113" s="236"/>
      <c r="D113" s="237" t="s">
        <v>176</v>
      </c>
      <c r="E113" s="238" t="s">
        <v>19</v>
      </c>
      <c r="F113" s="239" t="s">
        <v>186</v>
      </c>
      <c r="G113" s="236"/>
      <c r="H113" s="240">
        <v>187.84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176</v>
      </c>
      <c r="AU113" s="246" t="s">
        <v>84</v>
      </c>
      <c r="AV113" s="13" t="s">
        <v>84</v>
      </c>
      <c r="AW113" s="13" t="s">
        <v>36</v>
      </c>
      <c r="AX113" s="13" t="s">
        <v>75</v>
      </c>
      <c r="AY113" s="246" t="s">
        <v>165</v>
      </c>
    </row>
    <row r="114" s="13" customFormat="1">
      <c r="A114" s="13"/>
      <c r="B114" s="235"/>
      <c r="C114" s="236"/>
      <c r="D114" s="237" t="s">
        <v>176</v>
      </c>
      <c r="E114" s="238" t="s">
        <v>19</v>
      </c>
      <c r="F114" s="239" t="s">
        <v>187</v>
      </c>
      <c r="G114" s="236"/>
      <c r="H114" s="240">
        <v>198.78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176</v>
      </c>
      <c r="AU114" s="246" t="s">
        <v>84</v>
      </c>
      <c r="AV114" s="13" t="s">
        <v>84</v>
      </c>
      <c r="AW114" s="13" t="s">
        <v>36</v>
      </c>
      <c r="AX114" s="13" t="s">
        <v>75</v>
      </c>
      <c r="AY114" s="246" t="s">
        <v>165</v>
      </c>
    </row>
    <row r="115" s="13" customFormat="1">
      <c r="A115" s="13"/>
      <c r="B115" s="235"/>
      <c r="C115" s="236"/>
      <c r="D115" s="237" t="s">
        <v>176</v>
      </c>
      <c r="E115" s="238" t="s">
        <v>19</v>
      </c>
      <c r="F115" s="239" t="s">
        <v>188</v>
      </c>
      <c r="G115" s="236"/>
      <c r="H115" s="240">
        <v>33.039999999999999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176</v>
      </c>
      <c r="AU115" s="246" t="s">
        <v>84</v>
      </c>
      <c r="AV115" s="13" t="s">
        <v>84</v>
      </c>
      <c r="AW115" s="13" t="s">
        <v>36</v>
      </c>
      <c r="AX115" s="13" t="s">
        <v>75</v>
      </c>
      <c r="AY115" s="246" t="s">
        <v>165</v>
      </c>
    </row>
    <row r="116" s="13" customFormat="1">
      <c r="A116" s="13"/>
      <c r="B116" s="235"/>
      <c r="C116" s="236"/>
      <c r="D116" s="237" t="s">
        <v>176</v>
      </c>
      <c r="E116" s="238" t="s">
        <v>19</v>
      </c>
      <c r="F116" s="239" t="s">
        <v>189</v>
      </c>
      <c r="G116" s="236"/>
      <c r="H116" s="240">
        <v>154.875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176</v>
      </c>
      <c r="AU116" s="246" t="s">
        <v>84</v>
      </c>
      <c r="AV116" s="13" t="s">
        <v>84</v>
      </c>
      <c r="AW116" s="13" t="s">
        <v>36</v>
      </c>
      <c r="AX116" s="13" t="s">
        <v>75</v>
      </c>
      <c r="AY116" s="246" t="s">
        <v>165</v>
      </c>
    </row>
    <row r="117" s="15" customFormat="1">
      <c r="A117" s="15"/>
      <c r="B117" s="257"/>
      <c r="C117" s="258"/>
      <c r="D117" s="237" t="s">
        <v>176</v>
      </c>
      <c r="E117" s="259" t="s">
        <v>19</v>
      </c>
      <c r="F117" s="260" t="s">
        <v>180</v>
      </c>
      <c r="G117" s="258"/>
      <c r="H117" s="261">
        <v>713.755</v>
      </c>
      <c r="I117" s="262"/>
      <c r="J117" s="258"/>
      <c r="K117" s="258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176</v>
      </c>
      <c r="AU117" s="267" t="s">
        <v>84</v>
      </c>
      <c r="AV117" s="15" t="s">
        <v>172</v>
      </c>
      <c r="AW117" s="15" t="s">
        <v>36</v>
      </c>
      <c r="AX117" s="15" t="s">
        <v>82</v>
      </c>
      <c r="AY117" s="267" t="s">
        <v>165</v>
      </c>
    </row>
    <row r="118" s="2" customFormat="1" ht="37.8" customHeight="1">
      <c r="A118" s="41"/>
      <c r="B118" s="42"/>
      <c r="C118" s="217" t="s">
        <v>92</v>
      </c>
      <c r="D118" s="217" t="s">
        <v>167</v>
      </c>
      <c r="E118" s="218" t="s">
        <v>190</v>
      </c>
      <c r="F118" s="219" t="s">
        <v>191</v>
      </c>
      <c r="G118" s="220" t="s">
        <v>170</v>
      </c>
      <c r="H118" s="221">
        <v>865.37400000000002</v>
      </c>
      <c r="I118" s="222"/>
      <c r="J118" s="223">
        <f>ROUND(I118*H118,2)</f>
        <v>0</v>
      </c>
      <c r="K118" s="219" t="s">
        <v>171</v>
      </c>
      <c r="L118" s="47"/>
      <c r="M118" s="224" t="s">
        <v>19</v>
      </c>
      <c r="N118" s="225" t="s">
        <v>46</v>
      </c>
      <c r="O118" s="8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172</v>
      </c>
      <c r="AT118" s="228" t="s">
        <v>167</v>
      </c>
      <c r="AU118" s="228" t="s">
        <v>84</v>
      </c>
      <c r="AY118" s="20" t="s">
        <v>165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0" t="s">
        <v>82</v>
      </c>
      <c r="BK118" s="229">
        <f>ROUND(I118*H118,2)</f>
        <v>0</v>
      </c>
      <c r="BL118" s="20" t="s">
        <v>172</v>
      </c>
      <c r="BM118" s="228" t="s">
        <v>192</v>
      </c>
    </row>
    <row r="119" s="2" customFormat="1">
      <c r="A119" s="41"/>
      <c r="B119" s="42"/>
      <c r="C119" s="43"/>
      <c r="D119" s="230" t="s">
        <v>174</v>
      </c>
      <c r="E119" s="43"/>
      <c r="F119" s="231" t="s">
        <v>193</v>
      </c>
      <c r="G119" s="43"/>
      <c r="H119" s="43"/>
      <c r="I119" s="232"/>
      <c r="J119" s="43"/>
      <c r="K119" s="43"/>
      <c r="L119" s="47"/>
      <c r="M119" s="233"/>
      <c r="N119" s="23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174</v>
      </c>
      <c r="AU119" s="20" t="s">
        <v>84</v>
      </c>
    </row>
    <row r="120" s="13" customFormat="1">
      <c r="A120" s="13"/>
      <c r="B120" s="235"/>
      <c r="C120" s="236"/>
      <c r="D120" s="237" t="s">
        <v>176</v>
      </c>
      <c r="E120" s="238" t="s">
        <v>19</v>
      </c>
      <c r="F120" s="239" t="s">
        <v>194</v>
      </c>
      <c r="G120" s="236"/>
      <c r="H120" s="240">
        <v>299.41399999999999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176</v>
      </c>
      <c r="AU120" s="246" t="s">
        <v>84</v>
      </c>
      <c r="AV120" s="13" t="s">
        <v>84</v>
      </c>
      <c r="AW120" s="13" t="s">
        <v>36</v>
      </c>
      <c r="AX120" s="13" t="s">
        <v>75</v>
      </c>
      <c r="AY120" s="246" t="s">
        <v>165</v>
      </c>
    </row>
    <row r="121" s="13" customFormat="1">
      <c r="A121" s="13"/>
      <c r="B121" s="235"/>
      <c r="C121" s="236"/>
      <c r="D121" s="237" t="s">
        <v>176</v>
      </c>
      <c r="E121" s="238" t="s">
        <v>19</v>
      </c>
      <c r="F121" s="239" t="s">
        <v>195</v>
      </c>
      <c r="G121" s="236"/>
      <c r="H121" s="240">
        <v>442.06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176</v>
      </c>
      <c r="AU121" s="246" t="s">
        <v>84</v>
      </c>
      <c r="AV121" s="13" t="s">
        <v>84</v>
      </c>
      <c r="AW121" s="13" t="s">
        <v>36</v>
      </c>
      <c r="AX121" s="13" t="s">
        <v>75</v>
      </c>
      <c r="AY121" s="246" t="s">
        <v>165</v>
      </c>
    </row>
    <row r="122" s="13" customFormat="1">
      <c r="A122" s="13"/>
      <c r="B122" s="235"/>
      <c r="C122" s="236"/>
      <c r="D122" s="237" t="s">
        <v>176</v>
      </c>
      <c r="E122" s="238" t="s">
        <v>19</v>
      </c>
      <c r="F122" s="239" t="s">
        <v>196</v>
      </c>
      <c r="G122" s="236"/>
      <c r="H122" s="240">
        <v>123.90000000000001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176</v>
      </c>
      <c r="AU122" s="246" t="s">
        <v>84</v>
      </c>
      <c r="AV122" s="13" t="s">
        <v>84</v>
      </c>
      <c r="AW122" s="13" t="s">
        <v>36</v>
      </c>
      <c r="AX122" s="13" t="s">
        <v>75</v>
      </c>
      <c r="AY122" s="246" t="s">
        <v>165</v>
      </c>
    </row>
    <row r="123" s="15" customFormat="1">
      <c r="A123" s="15"/>
      <c r="B123" s="257"/>
      <c r="C123" s="258"/>
      <c r="D123" s="237" t="s">
        <v>176</v>
      </c>
      <c r="E123" s="259" t="s">
        <v>19</v>
      </c>
      <c r="F123" s="260" t="s">
        <v>180</v>
      </c>
      <c r="G123" s="258"/>
      <c r="H123" s="261">
        <v>865.37400000000002</v>
      </c>
      <c r="I123" s="262"/>
      <c r="J123" s="258"/>
      <c r="K123" s="258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176</v>
      </c>
      <c r="AU123" s="267" t="s">
        <v>84</v>
      </c>
      <c r="AV123" s="15" t="s">
        <v>172</v>
      </c>
      <c r="AW123" s="15" t="s">
        <v>36</v>
      </c>
      <c r="AX123" s="15" t="s">
        <v>82</v>
      </c>
      <c r="AY123" s="267" t="s">
        <v>165</v>
      </c>
    </row>
    <row r="124" s="2" customFormat="1" ht="37.8" customHeight="1">
      <c r="A124" s="41"/>
      <c r="B124" s="42"/>
      <c r="C124" s="217" t="s">
        <v>172</v>
      </c>
      <c r="D124" s="217" t="s">
        <v>167</v>
      </c>
      <c r="E124" s="218" t="s">
        <v>197</v>
      </c>
      <c r="F124" s="219" t="s">
        <v>198</v>
      </c>
      <c r="G124" s="220" t="s">
        <v>170</v>
      </c>
      <c r="H124" s="221">
        <v>541.27099999999996</v>
      </c>
      <c r="I124" s="222"/>
      <c r="J124" s="223">
        <f>ROUND(I124*H124,2)</f>
        <v>0</v>
      </c>
      <c r="K124" s="219" t="s">
        <v>171</v>
      </c>
      <c r="L124" s="47"/>
      <c r="M124" s="224" t="s">
        <v>19</v>
      </c>
      <c r="N124" s="225" t="s">
        <v>46</v>
      </c>
      <c r="O124" s="87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172</v>
      </c>
      <c r="AT124" s="228" t="s">
        <v>167</v>
      </c>
      <c r="AU124" s="228" t="s">
        <v>84</v>
      </c>
      <c r="AY124" s="20" t="s">
        <v>165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82</v>
      </c>
      <c r="BK124" s="229">
        <f>ROUND(I124*H124,2)</f>
        <v>0</v>
      </c>
      <c r="BL124" s="20" t="s">
        <v>172</v>
      </c>
      <c r="BM124" s="228" t="s">
        <v>199</v>
      </c>
    </row>
    <row r="125" s="2" customFormat="1">
      <c r="A125" s="41"/>
      <c r="B125" s="42"/>
      <c r="C125" s="43"/>
      <c r="D125" s="230" t="s">
        <v>174</v>
      </c>
      <c r="E125" s="43"/>
      <c r="F125" s="231" t="s">
        <v>200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174</v>
      </c>
      <c r="AU125" s="20" t="s">
        <v>84</v>
      </c>
    </row>
    <row r="126" s="13" customFormat="1">
      <c r="A126" s="13"/>
      <c r="B126" s="235"/>
      <c r="C126" s="236"/>
      <c r="D126" s="237" t="s">
        <v>176</v>
      </c>
      <c r="E126" s="238" t="s">
        <v>19</v>
      </c>
      <c r="F126" s="239" t="s">
        <v>201</v>
      </c>
      <c r="G126" s="236"/>
      <c r="H126" s="240">
        <v>259.863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176</v>
      </c>
      <c r="AU126" s="246" t="s">
        <v>84</v>
      </c>
      <c r="AV126" s="13" t="s">
        <v>84</v>
      </c>
      <c r="AW126" s="13" t="s">
        <v>36</v>
      </c>
      <c r="AX126" s="13" t="s">
        <v>75</v>
      </c>
      <c r="AY126" s="246" t="s">
        <v>165</v>
      </c>
    </row>
    <row r="127" s="13" customFormat="1">
      <c r="A127" s="13"/>
      <c r="B127" s="235"/>
      <c r="C127" s="236"/>
      <c r="D127" s="237" t="s">
        <v>176</v>
      </c>
      <c r="E127" s="238" t="s">
        <v>19</v>
      </c>
      <c r="F127" s="239" t="s">
        <v>202</v>
      </c>
      <c r="G127" s="236"/>
      <c r="H127" s="240">
        <v>713.755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176</v>
      </c>
      <c r="AU127" s="246" t="s">
        <v>84</v>
      </c>
      <c r="AV127" s="13" t="s">
        <v>84</v>
      </c>
      <c r="AW127" s="13" t="s">
        <v>36</v>
      </c>
      <c r="AX127" s="13" t="s">
        <v>75</v>
      </c>
      <c r="AY127" s="246" t="s">
        <v>165</v>
      </c>
    </row>
    <row r="128" s="13" customFormat="1">
      <c r="A128" s="13"/>
      <c r="B128" s="235"/>
      <c r="C128" s="236"/>
      <c r="D128" s="237" t="s">
        <v>176</v>
      </c>
      <c r="E128" s="238" t="s">
        <v>19</v>
      </c>
      <c r="F128" s="239" t="s">
        <v>203</v>
      </c>
      <c r="G128" s="236"/>
      <c r="H128" s="240">
        <v>-149.70699999999999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176</v>
      </c>
      <c r="AU128" s="246" t="s">
        <v>84</v>
      </c>
      <c r="AV128" s="13" t="s">
        <v>84</v>
      </c>
      <c r="AW128" s="13" t="s">
        <v>36</v>
      </c>
      <c r="AX128" s="13" t="s">
        <v>75</v>
      </c>
      <c r="AY128" s="246" t="s">
        <v>165</v>
      </c>
    </row>
    <row r="129" s="13" customFormat="1">
      <c r="A129" s="13"/>
      <c r="B129" s="235"/>
      <c r="C129" s="236"/>
      <c r="D129" s="237" t="s">
        <v>176</v>
      </c>
      <c r="E129" s="238" t="s">
        <v>19</v>
      </c>
      <c r="F129" s="239" t="s">
        <v>204</v>
      </c>
      <c r="G129" s="236"/>
      <c r="H129" s="240">
        <v>-221.03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176</v>
      </c>
      <c r="AU129" s="246" t="s">
        <v>84</v>
      </c>
      <c r="AV129" s="13" t="s">
        <v>84</v>
      </c>
      <c r="AW129" s="13" t="s">
        <v>36</v>
      </c>
      <c r="AX129" s="13" t="s">
        <v>75</v>
      </c>
      <c r="AY129" s="246" t="s">
        <v>165</v>
      </c>
    </row>
    <row r="130" s="13" customFormat="1">
      <c r="A130" s="13"/>
      <c r="B130" s="235"/>
      <c r="C130" s="236"/>
      <c r="D130" s="237" t="s">
        <v>176</v>
      </c>
      <c r="E130" s="238" t="s">
        <v>19</v>
      </c>
      <c r="F130" s="239" t="s">
        <v>205</v>
      </c>
      <c r="G130" s="236"/>
      <c r="H130" s="240">
        <v>-61.609999999999999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176</v>
      </c>
      <c r="AU130" s="246" t="s">
        <v>84</v>
      </c>
      <c r="AV130" s="13" t="s">
        <v>84</v>
      </c>
      <c r="AW130" s="13" t="s">
        <v>36</v>
      </c>
      <c r="AX130" s="13" t="s">
        <v>75</v>
      </c>
      <c r="AY130" s="246" t="s">
        <v>165</v>
      </c>
    </row>
    <row r="131" s="15" customFormat="1">
      <c r="A131" s="15"/>
      <c r="B131" s="257"/>
      <c r="C131" s="258"/>
      <c r="D131" s="237" t="s">
        <v>176</v>
      </c>
      <c r="E131" s="259" t="s">
        <v>19</v>
      </c>
      <c r="F131" s="260" t="s">
        <v>180</v>
      </c>
      <c r="G131" s="258"/>
      <c r="H131" s="261">
        <v>541.27099999999996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7" t="s">
        <v>176</v>
      </c>
      <c r="AU131" s="267" t="s">
        <v>84</v>
      </c>
      <c r="AV131" s="15" t="s">
        <v>172</v>
      </c>
      <c r="AW131" s="15" t="s">
        <v>36</v>
      </c>
      <c r="AX131" s="15" t="s">
        <v>82</v>
      </c>
      <c r="AY131" s="267" t="s">
        <v>165</v>
      </c>
    </row>
    <row r="132" s="2" customFormat="1" ht="24.15" customHeight="1">
      <c r="A132" s="41"/>
      <c r="B132" s="42"/>
      <c r="C132" s="217" t="s">
        <v>206</v>
      </c>
      <c r="D132" s="217" t="s">
        <v>167</v>
      </c>
      <c r="E132" s="218" t="s">
        <v>207</v>
      </c>
      <c r="F132" s="219" t="s">
        <v>208</v>
      </c>
      <c r="G132" s="220" t="s">
        <v>170</v>
      </c>
      <c r="H132" s="221">
        <v>432.34699999999998</v>
      </c>
      <c r="I132" s="222"/>
      <c r="J132" s="223">
        <f>ROUND(I132*H132,2)</f>
        <v>0</v>
      </c>
      <c r="K132" s="219" t="s">
        <v>171</v>
      </c>
      <c r="L132" s="47"/>
      <c r="M132" s="224" t="s">
        <v>19</v>
      </c>
      <c r="N132" s="225" t="s">
        <v>46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172</v>
      </c>
      <c r="AT132" s="228" t="s">
        <v>167</v>
      </c>
      <c r="AU132" s="228" t="s">
        <v>84</v>
      </c>
      <c r="AY132" s="20" t="s">
        <v>165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82</v>
      </c>
      <c r="BK132" s="229">
        <f>ROUND(I132*H132,2)</f>
        <v>0</v>
      </c>
      <c r="BL132" s="20" t="s">
        <v>172</v>
      </c>
      <c r="BM132" s="228" t="s">
        <v>209</v>
      </c>
    </row>
    <row r="133" s="2" customFormat="1">
      <c r="A133" s="41"/>
      <c r="B133" s="42"/>
      <c r="C133" s="43"/>
      <c r="D133" s="230" t="s">
        <v>174</v>
      </c>
      <c r="E133" s="43"/>
      <c r="F133" s="231" t="s">
        <v>210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174</v>
      </c>
      <c r="AU133" s="20" t="s">
        <v>84</v>
      </c>
    </row>
    <row r="134" s="13" customFormat="1">
      <c r="A134" s="13"/>
      <c r="B134" s="235"/>
      <c r="C134" s="236"/>
      <c r="D134" s="237" t="s">
        <v>176</v>
      </c>
      <c r="E134" s="238" t="s">
        <v>19</v>
      </c>
      <c r="F134" s="239" t="s">
        <v>211</v>
      </c>
      <c r="G134" s="236"/>
      <c r="H134" s="240">
        <v>149.70699999999999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176</v>
      </c>
      <c r="AU134" s="246" t="s">
        <v>84</v>
      </c>
      <c r="AV134" s="13" t="s">
        <v>84</v>
      </c>
      <c r="AW134" s="13" t="s">
        <v>36</v>
      </c>
      <c r="AX134" s="13" t="s">
        <v>75</v>
      </c>
      <c r="AY134" s="246" t="s">
        <v>165</v>
      </c>
    </row>
    <row r="135" s="13" customFormat="1">
      <c r="A135" s="13"/>
      <c r="B135" s="235"/>
      <c r="C135" s="236"/>
      <c r="D135" s="237" t="s">
        <v>176</v>
      </c>
      <c r="E135" s="238" t="s">
        <v>19</v>
      </c>
      <c r="F135" s="239" t="s">
        <v>212</v>
      </c>
      <c r="G135" s="236"/>
      <c r="H135" s="240">
        <v>221.03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176</v>
      </c>
      <c r="AU135" s="246" t="s">
        <v>84</v>
      </c>
      <c r="AV135" s="13" t="s">
        <v>84</v>
      </c>
      <c r="AW135" s="13" t="s">
        <v>36</v>
      </c>
      <c r="AX135" s="13" t="s">
        <v>75</v>
      </c>
      <c r="AY135" s="246" t="s">
        <v>165</v>
      </c>
    </row>
    <row r="136" s="13" customFormat="1">
      <c r="A136" s="13"/>
      <c r="B136" s="235"/>
      <c r="C136" s="236"/>
      <c r="D136" s="237" t="s">
        <v>176</v>
      </c>
      <c r="E136" s="238" t="s">
        <v>19</v>
      </c>
      <c r="F136" s="239" t="s">
        <v>213</v>
      </c>
      <c r="G136" s="236"/>
      <c r="H136" s="240">
        <v>61.609999999999999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176</v>
      </c>
      <c r="AU136" s="246" t="s">
        <v>84</v>
      </c>
      <c r="AV136" s="13" t="s">
        <v>84</v>
      </c>
      <c r="AW136" s="13" t="s">
        <v>36</v>
      </c>
      <c r="AX136" s="13" t="s">
        <v>75</v>
      </c>
      <c r="AY136" s="246" t="s">
        <v>165</v>
      </c>
    </row>
    <row r="137" s="15" customFormat="1">
      <c r="A137" s="15"/>
      <c r="B137" s="257"/>
      <c r="C137" s="258"/>
      <c r="D137" s="237" t="s">
        <v>176</v>
      </c>
      <c r="E137" s="259" t="s">
        <v>19</v>
      </c>
      <c r="F137" s="260" t="s">
        <v>180</v>
      </c>
      <c r="G137" s="258"/>
      <c r="H137" s="261">
        <v>432.34699999999998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176</v>
      </c>
      <c r="AU137" s="267" t="s">
        <v>84</v>
      </c>
      <c r="AV137" s="15" t="s">
        <v>172</v>
      </c>
      <c r="AW137" s="15" t="s">
        <v>36</v>
      </c>
      <c r="AX137" s="15" t="s">
        <v>82</v>
      </c>
      <c r="AY137" s="267" t="s">
        <v>165</v>
      </c>
    </row>
    <row r="138" s="2" customFormat="1" ht="21.75" customHeight="1">
      <c r="A138" s="41"/>
      <c r="B138" s="42"/>
      <c r="C138" s="217" t="s">
        <v>214</v>
      </c>
      <c r="D138" s="217" t="s">
        <v>167</v>
      </c>
      <c r="E138" s="218" t="s">
        <v>215</v>
      </c>
      <c r="F138" s="219" t="s">
        <v>216</v>
      </c>
      <c r="G138" s="220" t="s">
        <v>217</v>
      </c>
      <c r="H138" s="221">
        <v>2210.3000000000002</v>
      </c>
      <c r="I138" s="222"/>
      <c r="J138" s="223">
        <f>ROUND(I138*H138,2)</f>
        <v>0</v>
      </c>
      <c r="K138" s="219" t="s">
        <v>171</v>
      </c>
      <c r="L138" s="47"/>
      <c r="M138" s="224" t="s">
        <v>19</v>
      </c>
      <c r="N138" s="225" t="s">
        <v>46</v>
      </c>
      <c r="O138" s="8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172</v>
      </c>
      <c r="AT138" s="228" t="s">
        <v>167</v>
      </c>
      <c r="AU138" s="228" t="s">
        <v>84</v>
      </c>
      <c r="AY138" s="20" t="s">
        <v>165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82</v>
      </c>
      <c r="BK138" s="229">
        <f>ROUND(I138*H138,2)</f>
        <v>0</v>
      </c>
      <c r="BL138" s="20" t="s">
        <v>172</v>
      </c>
      <c r="BM138" s="228" t="s">
        <v>218</v>
      </c>
    </row>
    <row r="139" s="2" customFormat="1">
      <c r="A139" s="41"/>
      <c r="B139" s="42"/>
      <c r="C139" s="43"/>
      <c r="D139" s="230" t="s">
        <v>174</v>
      </c>
      <c r="E139" s="43"/>
      <c r="F139" s="231" t="s">
        <v>219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174</v>
      </c>
      <c r="AU139" s="20" t="s">
        <v>84</v>
      </c>
    </row>
    <row r="140" s="13" customFormat="1">
      <c r="A140" s="13"/>
      <c r="B140" s="235"/>
      <c r="C140" s="236"/>
      <c r="D140" s="237" t="s">
        <v>176</v>
      </c>
      <c r="E140" s="238" t="s">
        <v>19</v>
      </c>
      <c r="F140" s="239" t="s">
        <v>220</v>
      </c>
      <c r="G140" s="236"/>
      <c r="H140" s="240">
        <v>2210.3000000000002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176</v>
      </c>
      <c r="AU140" s="246" t="s">
        <v>84</v>
      </c>
      <c r="AV140" s="13" t="s">
        <v>84</v>
      </c>
      <c r="AW140" s="13" t="s">
        <v>36</v>
      </c>
      <c r="AX140" s="13" t="s">
        <v>82</v>
      </c>
      <c r="AY140" s="246" t="s">
        <v>165</v>
      </c>
    </row>
    <row r="141" s="2" customFormat="1" ht="24.15" customHeight="1">
      <c r="A141" s="41"/>
      <c r="B141" s="42"/>
      <c r="C141" s="217" t="s">
        <v>221</v>
      </c>
      <c r="D141" s="217" t="s">
        <v>167</v>
      </c>
      <c r="E141" s="218" t="s">
        <v>222</v>
      </c>
      <c r="F141" s="219" t="s">
        <v>223</v>
      </c>
      <c r="G141" s="220" t="s">
        <v>170</v>
      </c>
      <c r="H141" s="221">
        <v>61.609999999999999</v>
      </c>
      <c r="I141" s="222"/>
      <c r="J141" s="223">
        <f>ROUND(I141*H141,2)</f>
        <v>0</v>
      </c>
      <c r="K141" s="219" t="s">
        <v>171</v>
      </c>
      <c r="L141" s="47"/>
      <c r="M141" s="224" t="s">
        <v>19</v>
      </c>
      <c r="N141" s="225" t="s">
        <v>46</v>
      </c>
      <c r="O141" s="87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8" t="s">
        <v>172</v>
      </c>
      <c r="AT141" s="228" t="s">
        <v>167</v>
      </c>
      <c r="AU141" s="228" t="s">
        <v>84</v>
      </c>
      <c r="AY141" s="20" t="s">
        <v>165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0" t="s">
        <v>82</v>
      </c>
      <c r="BK141" s="229">
        <f>ROUND(I141*H141,2)</f>
        <v>0</v>
      </c>
      <c r="BL141" s="20" t="s">
        <v>172</v>
      </c>
      <c r="BM141" s="228" t="s">
        <v>224</v>
      </c>
    </row>
    <row r="142" s="2" customFormat="1">
      <c r="A142" s="41"/>
      <c r="B142" s="42"/>
      <c r="C142" s="43"/>
      <c r="D142" s="230" t="s">
        <v>174</v>
      </c>
      <c r="E142" s="43"/>
      <c r="F142" s="231" t="s">
        <v>225</v>
      </c>
      <c r="G142" s="43"/>
      <c r="H142" s="43"/>
      <c r="I142" s="232"/>
      <c r="J142" s="43"/>
      <c r="K142" s="43"/>
      <c r="L142" s="47"/>
      <c r="M142" s="233"/>
      <c r="N142" s="23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174</v>
      </c>
      <c r="AU142" s="20" t="s">
        <v>84</v>
      </c>
    </row>
    <row r="143" s="13" customFormat="1">
      <c r="A143" s="13"/>
      <c r="B143" s="235"/>
      <c r="C143" s="236"/>
      <c r="D143" s="237" t="s">
        <v>176</v>
      </c>
      <c r="E143" s="238" t="s">
        <v>19</v>
      </c>
      <c r="F143" s="239" t="s">
        <v>226</v>
      </c>
      <c r="G143" s="236"/>
      <c r="H143" s="240">
        <v>29.960000000000001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176</v>
      </c>
      <c r="AU143" s="246" t="s">
        <v>84</v>
      </c>
      <c r="AV143" s="13" t="s">
        <v>84</v>
      </c>
      <c r="AW143" s="13" t="s">
        <v>36</v>
      </c>
      <c r="AX143" s="13" t="s">
        <v>75</v>
      </c>
      <c r="AY143" s="246" t="s">
        <v>165</v>
      </c>
    </row>
    <row r="144" s="13" customFormat="1">
      <c r="A144" s="13"/>
      <c r="B144" s="235"/>
      <c r="C144" s="236"/>
      <c r="D144" s="237" t="s">
        <v>176</v>
      </c>
      <c r="E144" s="238" t="s">
        <v>19</v>
      </c>
      <c r="F144" s="239" t="s">
        <v>227</v>
      </c>
      <c r="G144" s="236"/>
      <c r="H144" s="240">
        <v>31.649999999999999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176</v>
      </c>
      <c r="AU144" s="246" t="s">
        <v>84</v>
      </c>
      <c r="AV144" s="13" t="s">
        <v>84</v>
      </c>
      <c r="AW144" s="13" t="s">
        <v>36</v>
      </c>
      <c r="AX144" s="13" t="s">
        <v>75</v>
      </c>
      <c r="AY144" s="246" t="s">
        <v>165</v>
      </c>
    </row>
    <row r="145" s="14" customFormat="1">
      <c r="A145" s="14"/>
      <c r="B145" s="247"/>
      <c r="C145" s="248"/>
      <c r="D145" s="237" t="s">
        <v>176</v>
      </c>
      <c r="E145" s="249" t="s">
        <v>19</v>
      </c>
      <c r="F145" s="250" t="s">
        <v>228</v>
      </c>
      <c r="G145" s="248"/>
      <c r="H145" s="249" t="s">
        <v>19</v>
      </c>
      <c r="I145" s="251"/>
      <c r="J145" s="248"/>
      <c r="K145" s="248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176</v>
      </c>
      <c r="AU145" s="256" t="s">
        <v>84</v>
      </c>
      <c r="AV145" s="14" t="s">
        <v>82</v>
      </c>
      <c r="AW145" s="14" t="s">
        <v>36</v>
      </c>
      <c r="AX145" s="14" t="s">
        <v>75</v>
      </c>
      <c r="AY145" s="256" t="s">
        <v>165</v>
      </c>
    </row>
    <row r="146" s="14" customFormat="1">
      <c r="A146" s="14"/>
      <c r="B146" s="247"/>
      <c r="C146" s="248"/>
      <c r="D146" s="237" t="s">
        <v>176</v>
      </c>
      <c r="E146" s="249" t="s">
        <v>19</v>
      </c>
      <c r="F146" s="250" t="s">
        <v>229</v>
      </c>
      <c r="G146" s="248"/>
      <c r="H146" s="249" t="s">
        <v>19</v>
      </c>
      <c r="I146" s="251"/>
      <c r="J146" s="248"/>
      <c r="K146" s="248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176</v>
      </c>
      <c r="AU146" s="256" t="s">
        <v>84</v>
      </c>
      <c r="AV146" s="14" t="s">
        <v>82</v>
      </c>
      <c r="AW146" s="14" t="s">
        <v>36</v>
      </c>
      <c r="AX146" s="14" t="s">
        <v>75</v>
      </c>
      <c r="AY146" s="256" t="s">
        <v>165</v>
      </c>
    </row>
    <row r="147" s="15" customFormat="1">
      <c r="A147" s="15"/>
      <c r="B147" s="257"/>
      <c r="C147" s="258"/>
      <c r="D147" s="237" t="s">
        <v>176</v>
      </c>
      <c r="E147" s="259" t="s">
        <v>19</v>
      </c>
      <c r="F147" s="260" t="s">
        <v>180</v>
      </c>
      <c r="G147" s="258"/>
      <c r="H147" s="261">
        <v>61.609999999999999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176</v>
      </c>
      <c r="AU147" s="267" t="s">
        <v>84</v>
      </c>
      <c r="AV147" s="15" t="s">
        <v>172</v>
      </c>
      <c r="AW147" s="15" t="s">
        <v>36</v>
      </c>
      <c r="AX147" s="15" t="s">
        <v>82</v>
      </c>
      <c r="AY147" s="267" t="s">
        <v>165</v>
      </c>
    </row>
    <row r="148" s="2" customFormat="1" ht="24.15" customHeight="1">
      <c r="A148" s="41"/>
      <c r="B148" s="42"/>
      <c r="C148" s="217" t="s">
        <v>230</v>
      </c>
      <c r="D148" s="217" t="s">
        <v>167</v>
      </c>
      <c r="E148" s="218" t="s">
        <v>231</v>
      </c>
      <c r="F148" s="219" t="s">
        <v>232</v>
      </c>
      <c r="G148" s="220" t="s">
        <v>170</v>
      </c>
      <c r="H148" s="221">
        <v>973.61800000000005</v>
      </c>
      <c r="I148" s="222"/>
      <c r="J148" s="223">
        <f>ROUND(I148*H148,2)</f>
        <v>0</v>
      </c>
      <c r="K148" s="219" t="s">
        <v>171</v>
      </c>
      <c r="L148" s="47"/>
      <c r="M148" s="224" t="s">
        <v>19</v>
      </c>
      <c r="N148" s="225" t="s">
        <v>46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172</v>
      </c>
      <c r="AT148" s="228" t="s">
        <v>167</v>
      </c>
      <c r="AU148" s="228" t="s">
        <v>84</v>
      </c>
      <c r="AY148" s="20" t="s">
        <v>165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82</v>
      </c>
      <c r="BK148" s="229">
        <f>ROUND(I148*H148,2)</f>
        <v>0</v>
      </c>
      <c r="BL148" s="20" t="s">
        <v>172</v>
      </c>
      <c r="BM148" s="228" t="s">
        <v>233</v>
      </c>
    </row>
    <row r="149" s="2" customFormat="1">
      <c r="A149" s="41"/>
      <c r="B149" s="42"/>
      <c r="C149" s="43"/>
      <c r="D149" s="230" t="s">
        <v>174</v>
      </c>
      <c r="E149" s="43"/>
      <c r="F149" s="231" t="s">
        <v>234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174</v>
      </c>
      <c r="AU149" s="20" t="s">
        <v>84</v>
      </c>
    </row>
    <row r="150" s="13" customFormat="1">
      <c r="A150" s="13"/>
      <c r="B150" s="235"/>
      <c r="C150" s="236"/>
      <c r="D150" s="237" t="s">
        <v>176</v>
      </c>
      <c r="E150" s="238" t="s">
        <v>19</v>
      </c>
      <c r="F150" s="239" t="s">
        <v>201</v>
      </c>
      <c r="G150" s="236"/>
      <c r="H150" s="240">
        <v>259.863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176</v>
      </c>
      <c r="AU150" s="246" t="s">
        <v>84</v>
      </c>
      <c r="AV150" s="13" t="s">
        <v>84</v>
      </c>
      <c r="AW150" s="13" t="s">
        <v>36</v>
      </c>
      <c r="AX150" s="13" t="s">
        <v>75</v>
      </c>
      <c r="AY150" s="246" t="s">
        <v>165</v>
      </c>
    </row>
    <row r="151" s="13" customFormat="1">
      <c r="A151" s="13"/>
      <c r="B151" s="235"/>
      <c r="C151" s="236"/>
      <c r="D151" s="237" t="s">
        <v>176</v>
      </c>
      <c r="E151" s="238" t="s">
        <v>19</v>
      </c>
      <c r="F151" s="239" t="s">
        <v>202</v>
      </c>
      <c r="G151" s="236"/>
      <c r="H151" s="240">
        <v>713.755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176</v>
      </c>
      <c r="AU151" s="246" t="s">
        <v>84</v>
      </c>
      <c r="AV151" s="13" t="s">
        <v>84</v>
      </c>
      <c r="AW151" s="13" t="s">
        <v>36</v>
      </c>
      <c r="AX151" s="13" t="s">
        <v>75</v>
      </c>
      <c r="AY151" s="246" t="s">
        <v>165</v>
      </c>
    </row>
    <row r="152" s="15" customFormat="1">
      <c r="A152" s="15"/>
      <c r="B152" s="257"/>
      <c r="C152" s="258"/>
      <c r="D152" s="237" t="s">
        <v>176</v>
      </c>
      <c r="E152" s="259" t="s">
        <v>19</v>
      </c>
      <c r="F152" s="260" t="s">
        <v>180</v>
      </c>
      <c r="G152" s="258"/>
      <c r="H152" s="261">
        <v>973.61800000000005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176</v>
      </c>
      <c r="AU152" s="267" t="s">
        <v>84</v>
      </c>
      <c r="AV152" s="15" t="s">
        <v>172</v>
      </c>
      <c r="AW152" s="15" t="s">
        <v>36</v>
      </c>
      <c r="AX152" s="15" t="s">
        <v>82</v>
      </c>
      <c r="AY152" s="267" t="s">
        <v>165</v>
      </c>
    </row>
    <row r="153" s="2" customFormat="1" ht="24.15" customHeight="1">
      <c r="A153" s="41"/>
      <c r="B153" s="42"/>
      <c r="C153" s="217" t="s">
        <v>235</v>
      </c>
      <c r="D153" s="217" t="s">
        <v>167</v>
      </c>
      <c r="E153" s="218" t="s">
        <v>236</v>
      </c>
      <c r="F153" s="219" t="s">
        <v>237</v>
      </c>
      <c r="G153" s="220" t="s">
        <v>170</v>
      </c>
      <c r="H153" s="221">
        <v>61.950000000000003</v>
      </c>
      <c r="I153" s="222"/>
      <c r="J153" s="223">
        <f>ROUND(I153*H153,2)</f>
        <v>0</v>
      </c>
      <c r="K153" s="219" t="s">
        <v>171</v>
      </c>
      <c r="L153" s="47"/>
      <c r="M153" s="224" t="s">
        <v>19</v>
      </c>
      <c r="N153" s="225" t="s">
        <v>46</v>
      </c>
      <c r="O153" s="87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172</v>
      </c>
      <c r="AT153" s="228" t="s">
        <v>167</v>
      </c>
      <c r="AU153" s="228" t="s">
        <v>84</v>
      </c>
      <c r="AY153" s="20" t="s">
        <v>165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82</v>
      </c>
      <c r="BK153" s="229">
        <f>ROUND(I153*H153,2)</f>
        <v>0</v>
      </c>
      <c r="BL153" s="20" t="s">
        <v>172</v>
      </c>
      <c r="BM153" s="228" t="s">
        <v>238</v>
      </c>
    </row>
    <row r="154" s="2" customFormat="1">
      <c r="A154" s="41"/>
      <c r="B154" s="42"/>
      <c r="C154" s="43"/>
      <c r="D154" s="230" t="s">
        <v>174</v>
      </c>
      <c r="E154" s="43"/>
      <c r="F154" s="231" t="s">
        <v>239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174</v>
      </c>
      <c r="AU154" s="20" t="s">
        <v>84</v>
      </c>
    </row>
    <row r="155" s="13" customFormat="1">
      <c r="A155" s="13"/>
      <c r="B155" s="235"/>
      <c r="C155" s="236"/>
      <c r="D155" s="237" t="s">
        <v>176</v>
      </c>
      <c r="E155" s="238" t="s">
        <v>19</v>
      </c>
      <c r="F155" s="239" t="s">
        <v>240</v>
      </c>
      <c r="G155" s="236"/>
      <c r="H155" s="240">
        <v>61.950000000000003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176</v>
      </c>
      <c r="AU155" s="246" t="s">
        <v>84</v>
      </c>
      <c r="AV155" s="13" t="s">
        <v>84</v>
      </c>
      <c r="AW155" s="13" t="s">
        <v>36</v>
      </c>
      <c r="AX155" s="13" t="s">
        <v>82</v>
      </c>
      <c r="AY155" s="246" t="s">
        <v>165</v>
      </c>
    </row>
    <row r="156" s="2" customFormat="1" ht="16.5" customHeight="1">
      <c r="A156" s="41"/>
      <c r="B156" s="42"/>
      <c r="C156" s="268" t="s">
        <v>241</v>
      </c>
      <c r="D156" s="268" t="s">
        <v>242</v>
      </c>
      <c r="E156" s="269" t="s">
        <v>243</v>
      </c>
      <c r="F156" s="270" t="s">
        <v>244</v>
      </c>
      <c r="G156" s="271" t="s">
        <v>245</v>
      </c>
      <c r="H156" s="272">
        <v>117.705</v>
      </c>
      <c r="I156" s="273"/>
      <c r="J156" s="274">
        <f>ROUND(I156*H156,2)</f>
        <v>0</v>
      </c>
      <c r="K156" s="270" t="s">
        <v>171</v>
      </c>
      <c r="L156" s="275"/>
      <c r="M156" s="276" t="s">
        <v>19</v>
      </c>
      <c r="N156" s="277" t="s">
        <v>46</v>
      </c>
      <c r="O156" s="87"/>
      <c r="P156" s="226">
        <f>O156*H156</f>
        <v>0</v>
      </c>
      <c r="Q156" s="226">
        <v>1</v>
      </c>
      <c r="R156" s="226">
        <f>Q156*H156</f>
        <v>117.705</v>
      </c>
      <c r="S156" s="226">
        <v>0</v>
      </c>
      <c r="T156" s="22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8" t="s">
        <v>230</v>
      </c>
      <c r="AT156" s="228" t="s">
        <v>242</v>
      </c>
      <c r="AU156" s="228" t="s">
        <v>84</v>
      </c>
      <c r="AY156" s="20" t="s">
        <v>165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0" t="s">
        <v>82</v>
      </c>
      <c r="BK156" s="229">
        <f>ROUND(I156*H156,2)</f>
        <v>0</v>
      </c>
      <c r="BL156" s="20" t="s">
        <v>172</v>
      </c>
      <c r="BM156" s="228" t="s">
        <v>246</v>
      </c>
    </row>
    <row r="157" s="13" customFormat="1">
      <c r="A157" s="13"/>
      <c r="B157" s="235"/>
      <c r="C157" s="236"/>
      <c r="D157" s="237" t="s">
        <v>176</v>
      </c>
      <c r="E157" s="238" t="s">
        <v>19</v>
      </c>
      <c r="F157" s="239" t="s">
        <v>247</v>
      </c>
      <c r="G157" s="236"/>
      <c r="H157" s="240">
        <v>61.950000000000003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176</v>
      </c>
      <c r="AU157" s="246" t="s">
        <v>84</v>
      </c>
      <c r="AV157" s="13" t="s">
        <v>84</v>
      </c>
      <c r="AW157" s="13" t="s">
        <v>36</v>
      </c>
      <c r="AX157" s="13" t="s">
        <v>82</v>
      </c>
      <c r="AY157" s="246" t="s">
        <v>165</v>
      </c>
    </row>
    <row r="158" s="13" customFormat="1">
      <c r="A158" s="13"/>
      <c r="B158" s="235"/>
      <c r="C158" s="236"/>
      <c r="D158" s="237" t="s">
        <v>176</v>
      </c>
      <c r="E158" s="236"/>
      <c r="F158" s="239" t="s">
        <v>248</v>
      </c>
      <c r="G158" s="236"/>
      <c r="H158" s="240">
        <v>117.705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176</v>
      </c>
      <c r="AU158" s="246" t="s">
        <v>84</v>
      </c>
      <c r="AV158" s="13" t="s">
        <v>84</v>
      </c>
      <c r="AW158" s="13" t="s">
        <v>4</v>
      </c>
      <c r="AX158" s="13" t="s">
        <v>82</v>
      </c>
      <c r="AY158" s="246" t="s">
        <v>165</v>
      </c>
    </row>
    <row r="159" s="2" customFormat="1" ht="37.8" customHeight="1">
      <c r="A159" s="41"/>
      <c r="B159" s="42"/>
      <c r="C159" s="217" t="s">
        <v>249</v>
      </c>
      <c r="D159" s="217" t="s">
        <v>167</v>
      </c>
      <c r="E159" s="218" t="s">
        <v>250</v>
      </c>
      <c r="F159" s="219" t="s">
        <v>251</v>
      </c>
      <c r="G159" s="220" t="s">
        <v>170</v>
      </c>
      <c r="H159" s="221">
        <v>69.106999999999999</v>
      </c>
      <c r="I159" s="222"/>
      <c r="J159" s="223">
        <f>ROUND(I159*H159,2)</f>
        <v>0</v>
      </c>
      <c r="K159" s="219" t="s">
        <v>171</v>
      </c>
      <c r="L159" s="47"/>
      <c r="M159" s="224" t="s">
        <v>19</v>
      </c>
      <c r="N159" s="225" t="s">
        <v>46</v>
      </c>
      <c r="O159" s="87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172</v>
      </c>
      <c r="AT159" s="228" t="s">
        <v>167</v>
      </c>
      <c r="AU159" s="228" t="s">
        <v>84</v>
      </c>
      <c r="AY159" s="20" t="s">
        <v>165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0" t="s">
        <v>82</v>
      </c>
      <c r="BK159" s="229">
        <f>ROUND(I159*H159,2)</f>
        <v>0</v>
      </c>
      <c r="BL159" s="20" t="s">
        <v>172</v>
      </c>
      <c r="BM159" s="228" t="s">
        <v>252</v>
      </c>
    </row>
    <row r="160" s="2" customFormat="1">
      <c r="A160" s="41"/>
      <c r="B160" s="42"/>
      <c r="C160" s="43"/>
      <c r="D160" s="230" t="s">
        <v>174</v>
      </c>
      <c r="E160" s="43"/>
      <c r="F160" s="231" t="s">
        <v>253</v>
      </c>
      <c r="G160" s="43"/>
      <c r="H160" s="43"/>
      <c r="I160" s="232"/>
      <c r="J160" s="43"/>
      <c r="K160" s="43"/>
      <c r="L160" s="47"/>
      <c r="M160" s="233"/>
      <c r="N160" s="23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174</v>
      </c>
      <c r="AU160" s="20" t="s">
        <v>84</v>
      </c>
    </row>
    <row r="161" s="13" customFormat="1">
      <c r="A161" s="13"/>
      <c r="B161" s="235"/>
      <c r="C161" s="236"/>
      <c r="D161" s="237" t="s">
        <v>176</v>
      </c>
      <c r="E161" s="238" t="s">
        <v>19</v>
      </c>
      <c r="F161" s="239" t="s">
        <v>254</v>
      </c>
      <c r="G161" s="236"/>
      <c r="H161" s="240">
        <v>69.106999999999999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176</v>
      </c>
      <c r="AU161" s="246" t="s">
        <v>84</v>
      </c>
      <c r="AV161" s="13" t="s">
        <v>84</v>
      </c>
      <c r="AW161" s="13" t="s">
        <v>36</v>
      </c>
      <c r="AX161" s="13" t="s">
        <v>82</v>
      </c>
      <c r="AY161" s="246" t="s">
        <v>165</v>
      </c>
    </row>
    <row r="162" s="2" customFormat="1" ht="16.5" customHeight="1">
      <c r="A162" s="41"/>
      <c r="B162" s="42"/>
      <c r="C162" s="268" t="s">
        <v>8</v>
      </c>
      <c r="D162" s="268" t="s">
        <v>242</v>
      </c>
      <c r="E162" s="269" t="s">
        <v>255</v>
      </c>
      <c r="F162" s="270" t="s">
        <v>256</v>
      </c>
      <c r="G162" s="271" t="s">
        <v>245</v>
      </c>
      <c r="H162" s="272">
        <v>138.214</v>
      </c>
      <c r="I162" s="273"/>
      <c r="J162" s="274">
        <f>ROUND(I162*H162,2)</f>
        <v>0</v>
      </c>
      <c r="K162" s="270" t="s">
        <v>171</v>
      </c>
      <c r="L162" s="275"/>
      <c r="M162" s="276" t="s">
        <v>19</v>
      </c>
      <c r="N162" s="277" t="s">
        <v>46</v>
      </c>
      <c r="O162" s="87"/>
      <c r="P162" s="226">
        <f>O162*H162</f>
        <v>0</v>
      </c>
      <c r="Q162" s="226">
        <v>1</v>
      </c>
      <c r="R162" s="226">
        <f>Q162*H162</f>
        <v>138.214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230</v>
      </c>
      <c r="AT162" s="228" t="s">
        <v>242</v>
      </c>
      <c r="AU162" s="228" t="s">
        <v>84</v>
      </c>
      <c r="AY162" s="20" t="s">
        <v>165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82</v>
      </c>
      <c r="BK162" s="229">
        <f>ROUND(I162*H162,2)</f>
        <v>0</v>
      </c>
      <c r="BL162" s="20" t="s">
        <v>172</v>
      </c>
      <c r="BM162" s="228" t="s">
        <v>257</v>
      </c>
    </row>
    <row r="163" s="13" customFormat="1">
      <c r="A163" s="13"/>
      <c r="B163" s="235"/>
      <c r="C163" s="236"/>
      <c r="D163" s="237" t="s">
        <v>176</v>
      </c>
      <c r="E163" s="238" t="s">
        <v>19</v>
      </c>
      <c r="F163" s="239" t="s">
        <v>258</v>
      </c>
      <c r="G163" s="236"/>
      <c r="H163" s="240">
        <v>69.106999999999999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176</v>
      </c>
      <c r="AU163" s="246" t="s">
        <v>84</v>
      </c>
      <c r="AV163" s="13" t="s">
        <v>84</v>
      </c>
      <c r="AW163" s="13" t="s">
        <v>36</v>
      </c>
      <c r="AX163" s="13" t="s">
        <v>82</v>
      </c>
      <c r="AY163" s="246" t="s">
        <v>165</v>
      </c>
    </row>
    <row r="164" s="13" customFormat="1">
      <c r="A164" s="13"/>
      <c r="B164" s="235"/>
      <c r="C164" s="236"/>
      <c r="D164" s="237" t="s">
        <v>176</v>
      </c>
      <c r="E164" s="236"/>
      <c r="F164" s="239" t="s">
        <v>259</v>
      </c>
      <c r="G164" s="236"/>
      <c r="H164" s="240">
        <v>138.214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176</v>
      </c>
      <c r="AU164" s="246" t="s">
        <v>84</v>
      </c>
      <c r="AV164" s="13" t="s">
        <v>84</v>
      </c>
      <c r="AW164" s="13" t="s">
        <v>4</v>
      </c>
      <c r="AX164" s="13" t="s">
        <v>82</v>
      </c>
      <c r="AY164" s="246" t="s">
        <v>165</v>
      </c>
    </row>
    <row r="165" s="2" customFormat="1" ht="24.15" customHeight="1">
      <c r="A165" s="41"/>
      <c r="B165" s="42"/>
      <c r="C165" s="217" t="s">
        <v>260</v>
      </c>
      <c r="D165" s="217" t="s">
        <v>167</v>
      </c>
      <c r="E165" s="218" t="s">
        <v>261</v>
      </c>
      <c r="F165" s="219" t="s">
        <v>262</v>
      </c>
      <c r="G165" s="220" t="s">
        <v>217</v>
      </c>
      <c r="H165" s="221">
        <v>1497.0709999999999</v>
      </c>
      <c r="I165" s="222"/>
      <c r="J165" s="223">
        <f>ROUND(I165*H165,2)</f>
        <v>0</v>
      </c>
      <c r="K165" s="219" t="s">
        <v>19</v>
      </c>
      <c r="L165" s="47"/>
      <c r="M165" s="224" t="s">
        <v>19</v>
      </c>
      <c r="N165" s="225" t="s">
        <v>46</v>
      </c>
      <c r="O165" s="87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172</v>
      </c>
      <c r="AT165" s="228" t="s">
        <v>167</v>
      </c>
      <c r="AU165" s="228" t="s">
        <v>84</v>
      </c>
      <c r="AY165" s="20" t="s">
        <v>165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82</v>
      </c>
      <c r="BK165" s="229">
        <f>ROUND(I165*H165,2)</f>
        <v>0</v>
      </c>
      <c r="BL165" s="20" t="s">
        <v>172</v>
      </c>
      <c r="BM165" s="228" t="s">
        <v>263</v>
      </c>
    </row>
    <row r="166" s="13" customFormat="1">
      <c r="A166" s="13"/>
      <c r="B166" s="235"/>
      <c r="C166" s="236"/>
      <c r="D166" s="237" t="s">
        <v>176</v>
      </c>
      <c r="E166" s="238" t="s">
        <v>19</v>
      </c>
      <c r="F166" s="239" t="s">
        <v>264</v>
      </c>
      <c r="G166" s="236"/>
      <c r="H166" s="240">
        <v>416.14499999999998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176</v>
      </c>
      <c r="AU166" s="246" t="s">
        <v>84</v>
      </c>
      <c r="AV166" s="13" t="s">
        <v>84</v>
      </c>
      <c r="AW166" s="13" t="s">
        <v>36</v>
      </c>
      <c r="AX166" s="13" t="s">
        <v>75</v>
      </c>
      <c r="AY166" s="246" t="s">
        <v>165</v>
      </c>
    </row>
    <row r="167" s="13" customFormat="1">
      <c r="A167" s="13"/>
      <c r="B167" s="235"/>
      <c r="C167" s="236"/>
      <c r="D167" s="237" t="s">
        <v>176</v>
      </c>
      <c r="E167" s="238" t="s">
        <v>19</v>
      </c>
      <c r="F167" s="239" t="s">
        <v>265</v>
      </c>
      <c r="G167" s="236"/>
      <c r="H167" s="240">
        <v>354.23500000000001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176</v>
      </c>
      <c r="AU167" s="246" t="s">
        <v>84</v>
      </c>
      <c r="AV167" s="13" t="s">
        <v>84</v>
      </c>
      <c r="AW167" s="13" t="s">
        <v>36</v>
      </c>
      <c r="AX167" s="13" t="s">
        <v>75</v>
      </c>
      <c r="AY167" s="246" t="s">
        <v>165</v>
      </c>
    </row>
    <row r="168" s="13" customFormat="1">
      <c r="A168" s="13"/>
      <c r="B168" s="235"/>
      <c r="C168" s="236"/>
      <c r="D168" s="237" t="s">
        <v>176</v>
      </c>
      <c r="E168" s="238" t="s">
        <v>19</v>
      </c>
      <c r="F168" s="239" t="s">
        <v>266</v>
      </c>
      <c r="G168" s="236"/>
      <c r="H168" s="240">
        <v>70.114999999999995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176</v>
      </c>
      <c r="AU168" s="246" t="s">
        <v>84</v>
      </c>
      <c r="AV168" s="13" t="s">
        <v>84</v>
      </c>
      <c r="AW168" s="13" t="s">
        <v>36</v>
      </c>
      <c r="AX168" s="13" t="s">
        <v>75</v>
      </c>
      <c r="AY168" s="246" t="s">
        <v>165</v>
      </c>
    </row>
    <row r="169" s="13" customFormat="1">
      <c r="A169" s="13"/>
      <c r="B169" s="235"/>
      <c r="C169" s="236"/>
      <c r="D169" s="237" t="s">
        <v>176</v>
      </c>
      <c r="E169" s="238" t="s">
        <v>19</v>
      </c>
      <c r="F169" s="239" t="s">
        <v>267</v>
      </c>
      <c r="G169" s="236"/>
      <c r="H169" s="240">
        <v>140.68100000000001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176</v>
      </c>
      <c r="AU169" s="246" t="s">
        <v>84</v>
      </c>
      <c r="AV169" s="13" t="s">
        <v>84</v>
      </c>
      <c r="AW169" s="13" t="s">
        <v>36</v>
      </c>
      <c r="AX169" s="13" t="s">
        <v>75</v>
      </c>
      <c r="AY169" s="246" t="s">
        <v>165</v>
      </c>
    </row>
    <row r="170" s="13" customFormat="1">
      <c r="A170" s="13"/>
      <c r="B170" s="235"/>
      <c r="C170" s="236"/>
      <c r="D170" s="237" t="s">
        <v>176</v>
      </c>
      <c r="E170" s="238" t="s">
        <v>19</v>
      </c>
      <c r="F170" s="239" t="s">
        <v>268</v>
      </c>
      <c r="G170" s="236"/>
      <c r="H170" s="240">
        <v>239.929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176</v>
      </c>
      <c r="AU170" s="246" t="s">
        <v>84</v>
      </c>
      <c r="AV170" s="13" t="s">
        <v>84</v>
      </c>
      <c r="AW170" s="13" t="s">
        <v>36</v>
      </c>
      <c r="AX170" s="13" t="s">
        <v>75</v>
      </c>
      <c r="AY170" s="246" t="s">
        <v>165</v>
      </c>
    </row>
    <row r="171" s="13" customFormat="1">
      <c r="A171" s="13"/>
      <c r="B171" s="235"/>
      <c r="C171" s="236"/>
      <c r="D171" s="237" t="s">
        <v>176</v>
      </c>
      <c r="E171" s="238" t="s">
        <v>19</v>
      </c>
      <c r="F171" s="239" t="s">
        <v>269</v>
      </c>
      <c r="G171" s="236"/>
      <c r="H171" s="240">
        <v>30.568000000000001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176</v>
      </c>
      <c r="AU171" s="246" t="s">
        <v>84</v>
      </c>
      <c r="AV171" s="13" t="s">
        <v>84</v>
      </c>
      <c r="AW171" s="13" t="s">
        <v>36</v>
      </c>
      <c r="AX171" s="13" t="s">
        <v>75</v>
      </c>
      <c r="AY171" s="246" t="s">
        <v>165</v>
      </c>
    </row>
    <row r="172" s="13" customFormat="1">
      <c r="A172" s="13"/>
      <c r="B172" s="235"/>
      <c r="C172" s="236"/>
      <c r="D172" s="237" t="s">
        <v>176</v>
      </c>
      <c r="E172" s="238" t="s">
        <v>19</v>
      </c>
      <c r="F172" s="239" t="s">
        <v>270</v>
      </c>
      <c r="G172" s="236"/>
      <c r="H172" s="240">
        <v>245.398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176</v>
      </c>
      <c r="AU172" s="246" t="s">
        <v>84</v>
      </c>
      <c r="AV172" s="13" t="s">
        <v>84</v>
      </c>
      <c r="AW172" s="13" t="s">
        <v>36</v>
      </c>
      <c r="AX172" s="13" t="s">
        <v>75</v>
      </c>
      <c r="AY172" s="246" t="s">
        <v>165</v>
      </c>
    </row>
    <row r="173" s="14" customFormat="1">
      <c r="A173" s="14"/>
      <c r="B173" s="247"/>
      <c r="C173" s="248"/>
      <c r="D173" s="237" t="s">
        <v>176</v>
      </c>
      <c r="E173" s="249" t="s">
        <v>19</v>
      </c>
      <c r="F173" s="250" t="s">
        <v>229</v>
      </c>
      <c r="G173" s="248"/>
      <c r="H173" s="249" t="s">
        <v>19</v>
      </c>
      <c r="I173" s="251"/>
      <c r="J173" s="248"/>
      <c r="K173" s="248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176</v>
      </c>
      <c r="AU173" s="256" t="s">
        <v>84</v>
      </c>
      <c r="AV173" s="14" t="s">
        <v>82</v>
      </c>
      <c r="AW173" s="14" t="s">
        <v>36</v>
      </c>
      <c r="AX173" s="14" t="s">
        <v>75</v>
      </c>
      <c r="AY173" s="256" t="s">
        <v>165</v>
      </c>
    </row>
    <row r="174" s="15" customFormat="1">
      <c r="A174" s="15"/>
      <c r="B174" s="257"/>
      <c r="C174" s="258"/>
      <c r="D174" s="237" t="s">
        <v>176</v>
      </c>
      <c r="E174" s="259" t="s">
        <v>19</v>
      </c>
      <c r="F174" s="260" t="s">
        <v>180</v>
      </c>
      <c r="G174" s="258"/>
      <c r="H174" s="261">
        <v>1497.0709999999999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176</v>
      </c>
      <c r="AU174" s="267" t="s">
        <v>84</v>
      </c>
      <c r="AV174" s="15" t="s">
        <v>172</v>
      </c>
      <c r="AW174" s="15" t="s">
        <v>36</v>
      </c>
      <c r="AX174" s="15" t="s">
        <v>82</v>
      </c>
      <c r="AY174" s="267" t="s">
        <v>165</v>
      </c>
    </row>
    <row r="175" s="2" customFormat="1" ht="24.15" customHeight="1">
      <c r="A175" s="41"/>
      <c r="B175" s="42"/>
      <c r="C175" s="217" t="s">
        <v>271</v>
      </c>
      <c r="D175" s="217" t="s">
        <v>167</v>
      </c>
      <c r="E175" s="218" t="s">
        <v>272</v>
      </c>
      <c r="F175" s="219" t="s">
        <v>273</v>
      </c>
      <c r="G175" s="220" t="s">
        <v>217</v>
      </c>
      <c r="H175" s="221">
        <v>1497.0709999999999</v>
      </c>
      <c r="I175" s="222"/>
      <c r="J175" s="223">
        <f>ROUND(I175*H175,2)</f>
        <v>0</v>
      </c>
      <c r="K175" s="219" t="s">
        <v>171</v>
      </c>
      <c r="L175" s="47"/>
      <c r="M175" s="224" t="s">
        <v>19</v>
      </c>
      <c r="N175" s="225" t="s">
        <v>46</v>
      </c>
      <c r="O175" s="87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172</v>
      </c>
      <c r="AT175" s="228" t="s">
        <v>167</v>
      </c>
      <c r="AU175" s="228" t="s">
        <v>84</v>
      </c>
      <c r="AY175" s="20" t="s">
        <v>165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82</v>
      </c>
      <c r="BK175" s="229">
        <f>ROUND(I175*H175,2)</f>
        <v>0</v>
      </c>
      <c r="BL175" s="20" t="s">
        <v>172</v>
      </c>
      <c r="BM175" s="228" t="s">
        <v>274</v>
      </c>
    </row>
    <row r="176" s="2" customFormat="1">
      <c r="A176" s="41"/>
      <c r="B176" s="42"/>
      <c r="C176" s="43"/>
      <c r="D176" s="230" t="s">
        <v>174</v>
      </c>
      <c r="E176" s="43"/>
      <c r="F176" s="231" t="s">
        <v>275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174</v>
      </c>
      <c r="AU176" s="20" t="s">
        <v>84</v>
      </c>
    </row>
    <row r="177" s="13" customFormat="1">
      <c r="A177" s="13"/>
      <c r="B177" s="235"/>
      <c r="C177" s="236"/>
      <c r="D177" s="237" t="s">
        <v>176</v>
      </c>
      <c r="E177" s="238" t="s">
        <v>19</v>
      </c>
      <c r="F177" s="239" t="s">
        <v>276</v>
      </c>
      <c r="G177" s="236"/>
      <c r="H177" s="240">
        <v>1497.0709999999999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176</v>
      </c>
      <c r="AU177" s="246" t="s">
        <v>84</v>
      </c>
      <c r="AV177" s="13" t="s">
        <v>84</v>
      </c>
      <c r="AW177" s="13" t="s">
        <v>36</v>
      </c>
      <c r="AX177" s="13" t="s">
        <v>82</v>
      </c>
      <c r="AY177" s="246" t="s">
        <v>165</v>
      </c>
    </row>
    <row r="178" s="2" customFormat="1" ht="24.15" customHeight="1">
      <c r="A178" s="41"/>
      <c r="B178" s="42"/>
      <c r="C178" s="217" t="s">
        <v>277</v>
      </c>
      <c r="D178" s="217" t="s">
        <v>167</v>
      </c>
      <c r="E178" s="218" t="s">
        <v>278</v>
      </c>
      <c r="F178" s="219" t="s">
        <v>279</v>
      </c>
      <c r="G178" s="220" t="s">
        <v>217</v>
      </c>
      <c r="H178" s="221">
        <v>2210.3000000000002</v>
      </c>
      <c r="I178" s="222"/>
      <c r="J178" s="223">
        <f>ROUND(I178*H178,2)</f>
        <v>0</v>
      </c>
      <c r="K178" s="219" t="s">
        <v>171</v>
      </c>
      <c r="L178" s="47"/>
      <c r="M178" s="224" t="s">
        <v>19</v>
      </c>
      <c r="N178" s="225" t="s">
        <v>46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172</v>
      </c>
      <c r="AT178" s="228" t="s">
        <v>167</v>
      </c>
      <c r="AU178" s="228" t="s">
        <v>84</v>
      </c>
      <c r="AY178" s="20" t="s">
        <v>165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82</v>
      </c>
      <c r="BK178" s="229">
        <f>ROUND(I178*H178,2)</f>
        <v>0</v>
      </c>
      <c r="BL178" s="20" t="s">
        <v>172</v>
      </c>
      <c r="BM178" s="228" t="s">
        <v>280</v>
      </c>
    </row>
    <row r="179" s="2" customFormat="1">
      <c r="A179" s="41"/>
      <c r="B179" s="42"/>
      <c r="C179" s="43"/>
      <c r="D179" s="230" t="s">
        <v>174</v>
      </c>
      <c r="E179" s="43"/>
      <c r="F179" s="231" t="s">
        <v>281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174</v>
      </c>
      <c r="AU179" s="20" t="s">
        <v>84</v>
      </c>
    </row>
    <row r="180" s="13" customFormat="1">
      <c r="A180" s="13"/>
      <c r="B180" s="235"/>
      <c r="C180" s="236"/>
      <c r="D180" s="237" t="s">
        <v>176</v>
      </c>
      <c r="E180" s="238" t="s">
        <v>19</v>
      </c>
      <c r="F180" s="239" t="s">
        <v>220</v>
      </c>
      <c r="G180" s="236"/>
      <c r="H180" s="240">
        <v>2210.3000000000002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176</v>
      </c>
      <c r="AU180" s="246" t="s">
        <v>84</v>
      </c>
      <c r="AV180" s="13" t="s">
        <v>84</v>
      </c>
      <c r="AW180" s="13" t="s">
        <v>36</v>
      </c>
      <c r="AX180" s="13" t="s">
        <v>82</v>
      </c>
      <c r="AY180" s="246" t="s">
        <v>165</v>
      </c>
    </row>
    <row r="181" s="2" customFormat="1" ht="16.5" customHeight="1">
      <c r="A181" s="41"/>
      <c r="B181" s="42"/>
      <c r="C181" s="268" t="s">
        <v>282</v>
      </c>
      <c r="D181" s="268" t="s">
        <v>242</v>
      </c>
      <c r="E181" s="269" t="s">
        <v>283</v>
      </c>
      <c r="F181" s="270" t="s">
        <v>284</v>
      </c>
      <c r="G181" s="271" t="s">
        <v>285</v>
      </c>
      <c r="H181" s="272">
        <v>74.147000000000006</v>
      </c>
      <c r="I181" s="273"/>
      <c r="J181" s="274">
        <f>ROUND(I181*H181,2)</f>
        <v>0</v>
      </c>
      <c r="K181" s="270" t="s">
        <v>171</v>
      </c>
      <c r="L181" s="275"/>
      <c r="M181" s="276" t="s">
        <v>19</v>
      </c>
      <c r="N181" s="277" t="s">
        <v>46</v>
      </c>
      <c r="O181" s="87"/>
      <c r="P181" s="226">
        <f>O181*H181</f>
        <v>0</v>
      </c>
      <c r="Q181" s="226">
        <v>0.001</v>
      </c>
      <c r="R181" s="226">
        <f>Q181*H181</f>
        <v>0.074147000000000005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230</v>
      </c>
      <c r="AT181" s="228" t="s">
        <v>242</v>
      </c>
      <c r="AU181" s="228" t="s">
        <v>84</v>
      </c>
      <c r="AY181" s="20" t="s">
        <v>165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0" t="s">
        <v>82</v>
      </c>
      <c r="BK181" s="229">
        <f>ROUND(I181*H181,2)</f>
        <v>0</v>
      </c>
      <c r="BL181" s="20" t="s">
        <v>172</v>
      </c>
      <c r="BM181" s="228" t="s">
        <v>286</v>
      </c>
    </row>
    <row r="182" s="13" customFormat="1">
      <c r="A182" s="13"/>
      <c r="B182" s="235"/>
      <c r="C182" s="236"/>
      <c r="D182" s="237" t="s">
        <v>176</v>
      </c>
      <c r="E182" s="238" t="s">
        <v>19</v>
      </c>
      <c r="F182" s="239" t="s">
        <v>287</v>
      </c>
      <c r="G182" s="236"/>
      <c r="H182" s="240">
        <v>1497.0709999999999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176</v>
      </c>
      <c r="AU182" s="246" t="s">
        <v>84</v>
      </c>
      <c r="AV182" s="13" t="s">
        <v>84</v>
      </c>
      <c r="AW182" s="13" t="s">
        <v>36</v>
      </c>
      <c r="AX182" s="13" t="s">
        <v>75</v>
      </c>
      <c r="AY182" s="246" t="s">
        <v>165</v>
      </c>
    </row>
    <row r="183" s="13" customFormat="1">
      <c r="A183" s="13"/>
      <c r="B183" s="235"/>
      <c r="C183" s="236"/>
      <c r="D183" s="237" t="s">
        <v>176</v>
      </c>
      <c r="E183" s="238" t="s">
        <v>19</v>
      </c>
      <c r="F183" s="239" t="s">
        <v>288</v>
      </c>
      <c r="G183" s="236"/>
      <c r="H183" s="240">
        <v>2210.3000000000002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176</v>
      </c>
      <c r="AU183" s="246" t="s">
        <v>84</v>
      </c>
      <c r="AV183" s="13" t="s">
        <v>84</v>
      </c>
      <c r="AW183" s="13" t="s">
        <v>36</v>
      </c>
      <c r="AX183" s="13" t="s">
        <v>75</v>
      </c>
      <c r="AY183" s="246" t="s">
        <v>165</v>
      </c>
    </row>
    <row r="184" s="15" customFormat="1">
      <c r="A184" s="15"/>
      <c r="B184" s="257"/>
      <c r="C184" s="258"/>
      <c r="D184" s="237" t="s">
        <v>176</v>
      </c>
      <c r="E184" s="259" t="s">
        <v>19</v>
      </c>
      <c r="F184" s="260" t="s">
        <v>180</v>
      </c>
      <c r="G184" s="258"/>
      <c r="H184" s="261">
        <v>3707.3710000000001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7" t="s">
        <v>176</v>
      </c>
      <c r="AU184" s="267" t="s">
        <v>84</v>
      </c>
      <c r="AV184" s="15" t="s">
        <v>172</v>
      </c>
      <c r="AW184" s="15" t="s">
        <v>36</v>
      </c>
      <c r="AX184" s="15" t="s">
        <v>82</v>
      </c>
      <c r="AY184" s="267" t="s">
        <v>165</v>
      </c>
    </row>
    <row r="185" s="13" customFormat="1">
      <c r="A185" s="13"/>
      <c r="B185" s="235"/>
      <c r="C185" s="236"/>
      <c r="D185" s="237" t="s">
        <v>176</v>
      </c>
      <c r="E185" s="236"/>
      <c r="F185" s="239" t="s">
        <v>289</v>
      </c>
      <c r="G185" s="236"/>
      <c r="H185" s="240">
        <v>74.147000000000006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176</v>
      </c>
      <c r="AU185" s="246" t="s">
        <v>84</v>
      </c>
      <c r="AV185" s="13" t="s">
        <v>84</v>
      </c>
      <c r="AW185" s="13" t="s">
        <v>4</v>
      </c>
      <c r="AX185" s="13" t="s">
        <v>82</v>
      </c>
      <c r="AY185" s="246" t="s">
        <v>165</v>
      </c>
    </row>
    <row r="186" s="2" customFormat="1" ht="24.15" customHeight="1">
      <c r="A186" s="41"/>
      <c r="B186" s="42"/>
      <c r="C186" s="217" t="s">
        <v>290</v>
      </c>
      <c r="D186" s="217" t="s">
        <v>167</v>
      </c>
      <c r="E186" s="218" t="s">
        <v>291</v>
      </c>
      <c r="F186" s="219" t="s">
        <v>292</v>
      </c>
      <c r="G186" s="220" t="s">
        <v>217</v>
      </c>
      <c r="H186" s="221">
        <v>2210.3000000000002</v>
      </c>
      <c r="I186" s="222"/>
      <c r="J186" s="223">
        <f>ROUND(I186*H186,2)</f>
        <v>0</v>
      </c>
      <c r="K186" s="219" t="s">
        <v>19</v>
      </c>
      <c r="L186" s="47"/>
      <c r="M186" s="224" t="s">
        <v>19</v>
      </c>
      <c r="N186" s="225" t="s">
        <v>46</v>
      </c>
      <c r="O186" s="87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8" t="s">
        <v>172</v>
      </c>
      <c r="AT186" s="228" t="s">
        <v>167</v>
      </c>
      <c r="AU186" s="228" t="s">
        <v>84</v>
      </c>
      <c r="AY186" s="20" t="s">
        <v>165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0" t="s">
        <v>82</v>
      </c>
      <c r="BK186" s="229">
        <f>ROUND(I186*H186,2)</f>
        <v>0</v>
      </c>
      <c r="BL186" s="20" t="s">
        <v>172</v>
      </c>
      <c r="BM186" s="228" t="s">
        <v>293</v>
      </c>
    </row>
    <row r="187" s="13" customFormat="1">
      <c r="A187" s="13"/>
      <c r="B187" s="235"/>
      <c r="C187" s="236"/>
      <c r="D187" s="237" t="s">
        <v>176</v>
      </c>
      <c r="E187" s="238" t="s">
        <v>19</v>
      </c>
      <c r="F187" s="239" t="s">
        <v>294</v>
      </c>
      <c r="G187" s="236"/>
      <c r="H187" s="240">
        <v>165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176</v>
      </c>
      <c r="AU187" s="246" t="s">
        <v>84</v>
      </c>
      <c r="AV187" s="13" t="s">
        <v>84</v>
      </c>
      <c r="AW187" s="13" t="s">
        <v>36</v>
      </c>
      <c r="AX187" s="13" t="s">
        <v>75</v>
      </c>
      <c r="AY187" s="246" t="s">
        <v>165</v>
      </c>
    </row>
    <row r="188" s="13" customFormat="1">
      <c r="A188" s="13"/>
      <c r="B188" s="235"/>
      <c r="C188" s="236"/>
      <c r="D188" s="237" t="s">
        <v>176</v>
      </c>
      <c r="E188" s="238" t="s">
        <v>19</v>
      </c>
      <c r="F188" s="239" t="s">
        <v>295</v>
      </c>
      <c r="G188" s="236"/>
      <c r="H188" s="240">
        <v>406.80000000000001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176</v>
      </c>
      <c r="AU188" s="246" t="s">
        <v>84</v>
      </c>
      <c r="AV188" s="13" t="s">
        <v>84</v>
      </c>
      <c r="AW188" s="13" t="s">
        <v>36</v>
      </c>
      <c r="AX188" s="13" t="s">
        <v>75</v>
      </c>
      <c r="AY188" s="246" t="s">
        <v>165</v>
      </c>
    </row>
    <row r="189" s="13" customFormat="1">
      <c r="A189" s="13"/>
      <c r="B189" s="235"/>
      <c r="C189" s="236"/>
      <c r="D189" s="237" t="s">
        <v>176</v>
      </c>
      <c r="E189" s="238" t="s">
        <v>19</v>
      </c>
      <c r="F189" s="239" t="s">
        <v>296</v>
      </c>
      <c r="G189" s="236"/>
      <c r="H189" s="240">
        <v>566.89999999999998</v>
      </c>
      <c r="I189" s="241"/>
      <c r="J189" s="236"/>
      <c r="K189" s="236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176</v>
      </c>
      <c r="AU189" s="246" t="s">
        <v>84</v>
      </c>
      <c r="AV189" s="13" t="s">
        <v>84</v>
      </c>
      <c r="AW189" s="13" t="s">
        <v>36</v>
      </c>
      <c r="AX189" s="13" t="s">
        <v>75</v>
      </c>
      <c r="AY189" s="246" t="s">
        <v>165</v>
      </c>
    </row>
    <row r="190" s="13" customFormat="1">
      <c r="A190" s="13"/>
      <c r="B190" s="235"/>
      <c r="C190" s="236"/>
      <c r="D190" s="237" t="s">
        <v>176</v>
      </c>
      <c r="E190" s="238" t="s">
        <v>19</v>
      </c>
      <c r="F190" s="239" t="s">
        <v>297</v>
      </c>
      <c r="G190" s="236"/>
      <c r="H190" s="240">
        <v>721.60000000000002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176</v>
      </c>
      <c r="AU190" s="246" t="s">
        <v>84</v>
      </c>
      <c r="AV190" s="13" t="s">
        <v>84</v>
      </c>
      <c r="AW190" s="13" t="s">
        <v>36</v>
      </c>
      <c r="AX190" s="13" t="s">
        <v>75</v>
      </c>
      <c r="AY190" s="246" t="s">
        <v>165</v>
      </c>
    </row>
    <row r="191" s="13" customFormat="1">
      <c r="A191" s="13"/>
      <c r="B191" s="235"/>
      <c r="C191" s="236"/>
      <c r="D191" s="237" t="s">
        <v>176</v>
      </c>
      <c r="E191" s="238" t="s">
        <v>19</v>
      </c>
      <c r="F191" s="239" t="s">
        <v>298</v>
      </c>
      <c r="G191" s="236"/>
      <c r="H191" s="240">
        <v>275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176</v>
      </c>
      <c r="AU191" s="246" t="s">
        <v>84</v>
      </c>
      <c r="AV191" s="13" t="s">
        <v>84</v>
      </c>
      <c r="AW191" s="13" t="s">
        <v>36</v>
      </c>
      <c r="AX191" s="13" t="s">
        <v>75</v>
      </c>
      <c r="AY191" s="246" t="s">
        <v>165</v>
      </c>
    </row>
    <row r="192" s="16" customFormat="1">
      <c r="A192" s="16"/>
      <c r="B192" s="278"/>
      <c r="C192" s="279"/>
      <c r="D192" s="237" t="s">
        <v>176</v>
      </c>
      <c r="E192" s="280" t="s">
        <v>19</v>
      </c>
      <c r="F192" s="281" t="s">
        <v>299</v>
      </c>
      <c r="G192" s="279"/>
      <c r="H192" s="282">
        <v>2135.3000000000002</v>
      </c>
      <c r="I192" s="283"/>
      <c r="J192" s="279"/>
      <c r="K192" s="279"/>
      <c r="L192" s="284"/>
      <c r="M192" s="285"/>
      <c r="N192" s="286"/>
      <c r="O192" s="286"/>
      <c r="P192" s="286"/>
      <c r="Q192" s="286"/>
      <c r="R192" s="286"/>
      <c r="S192" s="286"/>
      <c r="T192" s="287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88" t="s">
        <v>176</v>
      </c>
      <c r="AU192" s="288" t="s">
        <v>84</v>
      </c>
      <c r="AV192" s="16" t="s">
        <v>92</v>
      </c>
      <c r="AW192" s="16" t="s">
        <v>36</v>
      </c>
      <c r="AX192" s="16" t="s">
        <v>75</v>
      </c>
      <c r="AY192" s="288" t="s">
        <v>165</v>
      </c>
    </row>
    <row r="193" s="13" customFormat="1">
      <c r="A193" s="13"/>
      <c r="B193" s="235"/>
      <c r="C193" s="236"/>
      <c r="D193" s="237" t="s">
        <v>176</v>
      </c>
      <c r="E193" s="238" t="s">
        <v>19</v>
      </c>
      <c r="F193" s="239" t="s">
        <v>300</v>
      </c>
      <c r="G193" s="236"/>
      <c r="H193" s="240">
        <v>75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176</v>
      </c>
      <c r="AU193" s="246" t="s">
        <v>84</v>
      </c>
      <c r="AV193" s="13" t="s">
        <v>84</v>
      </c>
      <c r="AW193" s="13" t="s">
        <v>36</v>
      </c>
      <c r="AX193" s="13" t="s">
        <v>75</v>
      </c>
      <c r="AY193" s="246" t="s">
        <v>165</v>
      </c>
    </row>
    <row r="194" s="16" customFormat="1">
      <c r="A194" s="16"/>
      <c r="B194" s="278"/>
      <c r="C194" s="279"/>
      <c r="D194" s="237" t="s">
        <v>176</v>
      </c>
      <c r="E194" s="280" t="s">
        <v>19</v>
      </c>
      <c r="F194" s="281" t="s">
        <v>299</v>
      </c>
      <c r="G194" s="279"/>
      <c r="H194" s="282">
        <v>75</v>
      </c>
      <c r="I194" s="283"/>
      <c r="J194" s="279"/>
      <c r="K194" s="279"/>
      <c r="L194" s="284"/>
      <c r="M194" s="285"/>
      <c r="N194" s="286"/>
      <c r="O194" s="286"/>
      <c r="P194" s="286"/>
      <c r="Q194" s="286"/>
      <c r="R194" s="286"/>
      <c r="S194" s="286"/>
      <c r="T194" s="287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8" t="s">
        <v>176</v>
      </c>
      <c r="AU194" s="288" t="s">
        <v>84</v>
      </c>
      <c r="AV194" s="16" t="s">
        <v>92</v>
      </c>
      <c r="AW194" s="16" t="s">
        <v>36</v>
      </c>
      <c r="AX194" s="16" t="s">
        <v>75</v>
      </c>
      <c r="AY194" s="288" t="s">
        <v>165</v>
      </c>
    </row>
    <row r="195" s="14" customFormat="1">
      <c r="A195" s="14"/>
      <c r="B195" s="247"/>
      <c r="C195" s="248"/>
      <c r="D195" s="237" t="s">
        <v>176</v>
      </c>
      <c r="E195" s="249" t="s">
        <v>19</v>
      </c>
      <c r="F195" s="250" t="s">
        <v>229</v>
      </c>
      <c r="G195" s="248"/>
      <c r="H195" s="249" t="s">
        <v>19</v>
      </c>
      <c r="I195" s="251"/>
      <c r="J195" s="248"/>
      <c r="K195" s="248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176</v>
      </c>
      <c r="AU195" s="256" t="s">
        <v>84</v>
      </c>
      <c r="AV195" s="14" t="s">
        <v>82</v>
      </c>
      <c r="AW195" s="14" t="s">
        <v>36</v>
      </c>
      <c r="AX195" s="14" t="s">
        <v>75</v>
      </c>
      <c r="AY195" s="256" t="s">
        <v>165</v>
      </c>
    </row>
    <row r="196" s="15" customFormat="1">
      <c r="A196" s="15"/>
      <c r="B196" s="257"/>
      <c r="C196" s="258"/>
      <c r="D196" s="237" t="s">
        <v>176</v>
      </c>
      <c r="E196" s="259" t="s">
        <v>19</v>
      </c>
      <c r="F196" s="260" t="s">
        <v>180</v>
      </c>
      <c r="G196" s="258"/>
      <c r="H196" s="261">
        <v>2210.3000000000002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176</v>
      </c>
      <c r="AU196" s="267" t="s">
        <v>84</v>
      </c>
      <c r="AV196" s="15" t="s">
        <v>172</v>
      </c>
      <c r="AW196" s="15" t="s">
        <v>36</v>
      </c>
      <c r="AX196" s="15" t="s">
        <v>82</v>
      </c>
      <c r="AY196" s="267" t="s">
        <v>165</v>
      </c>
    </row>
    <row r="197" s="2" customFormat="1" ht="16.5" customHeight="1">
      <c r="A197" s="41"/>
      <c r="B197" s="42"/>
      <c r="C197" s="217" t="s">
        <v>301</v>
      </c>
      <c r="D197" s="217" t="s">
        <v>167</v>
      </c>
      <c r="E197" s="218" t="s">
        <v>302</v>
      </c>
      <c r="F197" s="219" t="s">
        <v>303</v>
      </c>
      <c r="G197" s="220" t="s">
        <v>217</v>
      </c>
      <c r="H197" s="221">
        <v>1497.0709999999999</v>
      </c>
      <c r="I197" s="222"/>
      <c r="J197" s="223">
        <f>ROUND(I197*H197,2)</f>
        <v>0</v>
      </c>
      <c r="K197" s="219" t="s">
        <v>171</v>
      </c>
      <c r="L197" s="47"/>
      <c r="M197" s="224" t="s">
        <v>19</v>
      </c>
      <c r="N197" s="225" t="s">
        <v>46</v>
      </c>
      <c r="O197" s="87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8" t="s">
        <v>172</v>
      </c>
      <c r="AT197" s="228" t="s">
        <v>167</v>
      </c>
      <c r="AU197" s="228" t="s">
        <v>84</v>
      </c>
      <c r="AY197" s="20" t="s">
        <v>165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20" t="s">
        <v>82</v>
      </c>
      <c r="BK197" s="229">
        <f>ROUND(I197*H197,2)</f>
        <v>0</v>
      </c>
      <c r="BL197" s="20" t="s">
        <v>172</v>
      </c>
      <c r="BM197" s="228" t="s">
        <v>304</v>
      </c>
    </row>
    <row r="198" s="2" customFormat="1">
      <c r="A198" s="41"/>
      <c r="B198" s="42"/>
      <c r="C198" s="43"/>
      <c r="D198" s="230" t="s">
        <v>174</v>
      </c>
      <c r="E198" s="43"/>
      <c r="F198" s="231" t="s">
        <v>305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174</v>
      </c>
      <c r="AU198" s="20" t="s">
        <v>84</v>
      </c>
    </row>
    <row r="199" s="13" customFormat="1">
      <c r="A199" s="13"/>
      <c r="B199" s="235"/>
      <c r="C199" s="236"/>
      <c r="D199" s="237" t="s">
        <v>176</v>
      </c>
      <c r="E199" s="238" t="s">
        <v>19</v>
      </c>
      <c r="F199" s="239" t="s">
        <v>276</v>
      </c>
      <c r="G199" s="236"/>
      <c r="H199" s="240">
        <v>1497.0709999999999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176</v>
      </c>
      <c r="AU199" s="246" t="s">
        <v>84</v>
      </c>
      <c r="AV199" s="13" t="s">
        <v>84</v>
      </c>
      <c r="AW199" s="13" t="s">
        <v>36</v>
      </c>
      <c r="AX199" s="13" t="s">
        <v>82</v>
      </c>
      <c r="AY199" s="246" t="s">
        <v>165</v>
      </c>
    </row>
    <row r="200" s="2" customFormat="1" ht="16.5" customHeight="1">
      <c r="A200" s="41"/>
      <c r="B200" s="42"/>
      <c r="C200" s="217" t="s">
        <v>306</v>
      </c>
      <c r="D200" s="217" t="s">
        <v>167</v>
      </c>
      <c r="E200" s="218" t="s">
        <v>307</v>
      </c>
      <c r="F200" s="219" t="s">
        <v>308</v>
      </c>
      <c r="G200" s="220" t="s">
        <v>217</v>
      </c>
      <c r="H200" s="221">
        <v>2210.3000000000002</v>
      </c>
      <c r="I200" s="222"/>
      <c r="J200" s="223">
        <f>ROUND(I200*H200,2)</f>
        <v>0</v>
      </c>
      <c r="K200" s="219" t="s">
        <v>171</v>
      </c>
      <c r="L200" s="47"/>
      <c r="M200" s="224" t="s">
        <v>19</v>
      </c>
      <c r="N200" s="225" t="s">
        <v>46</v>
      </c>
      <c r="O200" s="87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8" t="s">
        <v>172</v>
      </c>
      <c r="AT200" s="228" t="s">
        <v>167</v>
      </c>
      <c r="AU200" s="228" t="s">
        <v>84</v>
      </c>
      <c r="AY200" s="20" t="s">
        <v>165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20" t="s">
        <v>82</v>
      </c>
      <c r="BK200" s="229">
        <f>ROUND(I200*H200,2)</f>
        <v>0</v>
      </c>
      <c r="BL200" s="20" t="s">
        <v>172</v>
      </c>
      <c r="BM200" s="228" t="s">
        <v>309</v>
      </c>
    </row>
    <row r="201" s="2" customFormat="1">
      <c r="A201" s="41"/>
      <c r="B201" s="42"/>
      <c r="C201" s="43"/>
      <c r="D201" s="230" t="s">
        <v>174</v>
      </c>
      <c r="E201" s="43"/>
      <c r="F201" s="231" t="s">
        <v>310</v>
      </c>
      <c r="G201" s="43"/>
      <c r="H201" s="43"/>
      <c r="I201" s="232"/>
      <c r="J201" s="43"/>
      <c r="K201" s="43"/>
      <c r="L201" s="47"/>
      <c r="M201" s="233"/>
      <c r="N201" s="23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174</v>
      </c>
      <c r="AU201" s="20" t="s">
        <v>84</v>
      </c>
    </row>
    <row r="202" s="13" customFormat="1">
      <c r="A202" s="13"/>
      <c r="B202" s="235"/>
      <c r="C202" s="236"/>
      <c r="D202" s="237" t="s">
        <v>176</v>
      </c>
      <c r="E202" s="238" t="s">
        <v>19</v>
      </c>
      <c r="F202" s="239" t="s">
        <v>288</v>
      </c>
      <c r="G202" s="236"/>
      <c r="H202" s="240">
        <v>2210.3000000000002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176</v>
      </c>
      <c r="AU202" s="246" t="s">
        <v>84</v>
      </c>
      <c r="AV202" s="13" t="s">
        <v>84</v>
      </c>
      <c r="AW202" s="13" t="s">
        <v>36</v>
      </c>
      <c r="AX202" s="13" t="s">
        <v>82</v>
      </c>
      <c r="AY202" s="246" t="s">
        <v>165</v>
      </c>
    </row>
    <row r="203" s="2" customFormat="1" ht="24.15" customHeight="1">
      <c r="A203" s="41"/>
      <c r="B203" s="42"/>
      <c r="C203" s="217" t="s">
        <v>311</v>
      </c>
      <c r="D203" s="217" t="s">
        <v>167</v>
      </c>
      <c r="E203" s="218" t="s">
        <v>312</v>
      </c>
      <c r="F203" s="219" t="s">
        <v>313</v>
      </c>
      <c r="G203" s="220" t="s">
        <v>217</v>
      </c>
      <c r="H203" s="221">
        <v>1497.0709999999999</v>
      </c>
      <c r="I203" s="222"/>
      <c r="J203" s="223">
        <f>ROUND(I203*H203,2)</f>
        <v>0</v>
      </c>
      <c r="K203" s="219" t="s">
        <v>171</v>
      </c>
      <c r="L203" s="47"/>
      <c r="M203" s="224" t="s">
        <v>19</v>
      </c>
      <c r="N203" s="225" t="s">
        <v>46</v>
      </c>
      <c r="O203" s="87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8" t="s">
        <v>172</v>
      </c>
      <c r="AT203" s="228" t="s">
        <v>167</v>
      </c>
      <c r="AU203" s="228" t="s">
        <v>84</v>
      </c>
      <c r="AY203" s="20" t="s">
        <v>165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20" t="s">
        <v>82</v>
      </c>
      <c r="BK203" s="229">
        <f>ROUND(I203*H203,2)</f>
        <v>0</v>
      </c>
      <c r="BL203" s="20" t="s">
        <v>172</v>
      </c>
      <c r="BM203" s="228" t="s">
        <v>314</v>
      </c>
    </row>
    <row r="204" s="2" customFormat="1">
      <c r="A204" s="41"/>
      <c r="B204" s="42"/>
      <c r="C204" s="43"/>
      <c r="D204" s="230" t="s">
        <v>174</v>
      </c>
      <c r="E204" s="43"/>
      <c r="F204" s="231" t="s">
        <v>315</v>
      </c>
      <c r="G204" s="43"/>
      <c r="H204" s="43"/>
      <c r="I204" s="232"/>
      <c r="J204" s="43"/>
      <c r="K204" s="43"/>
      <c r="L204" s="47"/>
      <c r="M204" s="233"/>
      <c r="N204" s="23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174</v>
      </c>
      <c r="AU204" s="20" t="s">
        <v>84</v>
      </c>
    </row>
    <row r="205" s="13" customFormat="1">
      <c r="A205" s="13"/>
      <c r="B205" s="235"/>
      <c r="C205" s="236"/>
      <c r="D205" s="237" t="s">
        <v>176</v>
      </c>
      <c r="E205" s="238" t="s">
        <v>19</v>
      </c>
      <c r="F205" s="239" t="s">
        <v>276</v>
      </c>
      <c r="G205" s="236"/>
      <c r="H205" s="240">
        <v>1497.0709999999999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176</v>
      </c>
      <c r="AU205" s="246" t="s">
        <v>84</v>
      </c>
      <c r="AV205" s="13" t="s">
        <v>84</v>
      </c>
      <c r="AW205" s="13" t="s">
        <v>36</v>
      </c>
      <c r="AX205" s="13" t="s">
        <v>82</v>
      </c>
      <c r="AY205" s="246" t="s">
        <v>165</v>
      </c>
    </row>
    <row r="206" s="2" customFormat="1" ht="24.15" customHeight="1">
      <c r="A206" s="41"/>
      <c r="B206" s="42"/>
      <c r="C206" s="217" t="s">
        <v>7</v>
      </c>
      <c r="D206" s="217" t="s">
        <v>167</v>
      </c>
      <c r="E206" s="218" t="s">
        <v>316</v>
      </c>
      <c r="F206" s="219" t="s">
        <v>317</v>
      </c>
      <c r="G206" s="220" t="s">
        <v>217</v>
      </c>
      <c r="H206" s="221">
        <v>2210.3000000000002</v>
      </c>
      <c r="I206" s="222"/>
      <c r="J206" s="223">
        <f>ROUND(I206*H206,2)</f>
        <v>0</v>
      </c>
      <c r="K206" s="219" t="s">
        <v>171</v>
      </c>
      <c r="L206" s="47"/>
      <c r="M206" s="224" t="s">
        <v>19</v>
      </c>
      <c r="N206" s="225" t="s">
        <v>46</v>
      </c>
      <c r="O206" s="87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8" t="s">
        <v>172</v>
      </c>
      <c r="AT206" s="228" t="s">
        <v>167</v>
      </c>
      <c r="AU206" s="228" t="s">
        <v>84</v>
      </c>
      <c r="AY206" s="20" t="s">
        <v>165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20" t="s">
        <v>82</v>
      </c>
      <c r="BK206" s="229">
        <f>ROUND(I206*H206,2)</f>
        <v>0</v>
      </c>
      <c r="BL206" s="20" t="s">
        <v>172</v>
      </c>
      <c r="BM206" s="228" t="s">
        <v>318</v>
      </c>
    </row>
    <row r="207" s="2" customFormat="1">
      <c r="A207" s="41"/>
      <c r="B207" s="42"/>
      <c r="C207" s="43"/>
      <c r="D207" s="230" t="s">
        <v>174</v>
      </c>
      <c r="E207" s="43"/>
      <c r="F207" s="231" t="s">
        <v>319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174</v>
      </c>
      <c r="AU207" s="20" t="s">
        <v>84</v>
      </c>
    </row>
    <row r="208" s="13" customFormat="1">
      <c r="A208" s="13"/>
      <c r="B208" s="235"/>
      <c r="C208" s="236"/>
      <c r="D208" s="237" t="s">
        <v>176</v>
      </c>
      <c r="E208" s="238" t="s">
        <v>19</v>
      </c>
      <c r="F208" s="239" t="s">
        <v>288</v>
      </c>
      <c r="G208" s="236"/>
      <c r="H208" s="240">
        <v>2210.3000000000002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176</v>
      </c>
      <c r="AU208" s="246" t="s">
        <v>84</v>
      </c>
      <c r="AV208" s="13" t="s">
        <v>84</v>
      </c>
      <c r="AW208" s="13" t="s">
        <v>36</v>
      </c>
      <c r="AX208" s="13" t="s">
        <v>82</v>
      </c>
      <c r="AY208" s="246" t="s">
        <v>165</v>
      </c>
    </row>
    <row r="209" s="2" customFormat="1" ht="21.75" customHeight="1">
      <c r="A209" s="41"/>
      <c r="B209" s="42"/>
      <c r="C209" s="217" t="s">
        <v>320</v>
      </c>
      <c r="D209" s="217" t="s">
        <v>167</v>
      </c>
      <c r="E209" s="218" t="s">
        <v>321</v>
      </c>
      <c r="F209" s="219" t="s">
        <v>322</v>
      </c>
      <c r="G209" s="220" t="s">
        <v>217</v>
      </c>
      <c r="H209" s="221">
        <v>1497.0709999999999</v>
      </c>
      <c r="I209" s="222"/>
      <c r="J209" s="223">
        <f>ROUND(I209*H209,2)</f>
        <v>0</v>
      </c>
      <c r="K209" s="219" t="s">
        <v>171</v>
      </c>
      <c r="L209" s="47"/>
      <c r="M209" s="224" t="s">
        <v>19</v>
      </c>
      <c r="N209" s="225" t="s">
        <v>46</v>
      </c>
      <c r="O209" s="87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8" t="s">
        <v>172</v>
      </c>
      <c r="AT209" s="228" t="s">
        <v>167</v>
      </c>
      <c r="AU209" s="228" t="s">
        <v>84</v>
      </c>
      <c r="AY209" s="20" t="s">
        <v>165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20" t="s">
        <v>82</v>
      </c>
      <c r="BK209" s="229">
        <f>ROUND(I209*H209,2)</f>
        <v>0</v>
      </c>
      <c r="BL209" s="20" t="s">
        <v>172</v>
      </c>
      <c r="BM209" s="228" t="s">
        <v>323</v>
      </c>
    </row>
    <row r="210" s="2" customFormat="1">
      <c r="A210" s="41"/>
      <c r="B210" s="42"/>
      <c r="C210" s="43"/>
      <c r="D210" s="230" t="s">
        <v>174</v>
      </c>
      <c r="E210" s="43"/>
      <c r="F210" s="231" t="s">
        <v>324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174</v>
      </c>
      <c r="AU210" s="20" t="s">
        <v>84</v>
      </c>
    </row>
    <row r="211" s="13" customFormat="1">
      <c r="A211" s="13"/>
      <c r="B211" s="235"/>
      <c r="C211" s="236"/>
      <c r="D211" s="237" t="s">
        <v>176</v>
      </c>
      <c r="E211" s="238" t="s">
        <v>19</v>
      </c>
      <c r="F211" s="239" t="s">
        <v>276</v>
      </c>
      <c r="G211" s="236"/>
      <c r="H211" s="240">
        <v>1497.0709999999999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176</v>
      </c>
      <c r="AU211" s="246" t="s">
        <v>84</v>
      </c>
      <c r="AV211" s="13" t="s">
        <v>84</v>
      </c>
      <c r="AW211" s="13" t="s">
        <v>36</v>
      </c>
      <c r="AX211" s="13" t="s">
        <v>82</v>
      </c>
      <c r="AY211" s="246" t="s">
        <v>165</v>
      </c>
    </row>
    <row r="212" s="2" customFormat="1" ht="16.5" customHeight="1">
      <c r="A212" s="41"/>
      <c r="B212" s="42"/>
      <c r="C212" s="217" t="s">
        <v>325</v>
      </c>
      <c r="D212" s="217" t="s">
        <v>167</v>
      </c>
      <c r="E212" s="218" t="s">
        <v>326</v>
      </c>
      <c r="F212" s="219" t="s">
        <v>327</v>
      </c>
      <c r="G212" s="220" t="s">
        <v>217</v>
      </c>
      <c r="H212" s="221">
        <v>2210.3000000000002</v>
      </c>
      <c r="I212" s="222"/>
      <c r="J212" s="223">
        <f>ROUND(I212*H212,2)</f>
        <v>0</v>
      </c>
      <c r="K212" s="219" t="s">
        <v>171</v>
      </c>
      <c r="L212" s="47"/>
      <c r="M212" s="224" t="s">
        <v>19</v>
      </c>
      <c r="N212" s="225" t="s">
        <v>46</v>
      </c>
      <c r="O212" s="87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8" t="s">
        <v>172</v>
      </c>
      <c r="AT212" s="228" t="s">
        <v>167</v>
      </c>
      <c r="AU212" s="228" t="s">
        <v>84</v>
      </c>
      <c r="AY212" s="20" t="s">
        <v>165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20" t="s">
        <v>82</v>
      </c>
      <c r="BK212" s="229">
        <f>ROUND(I212*H212,2)</f>
        <v>0</v>
      </c>
      <c r="BL212" s="20" t="s">
        <v>172</v>
      </c>
      <c r="BM212" s="228" t="s">
        <v>328</v>
      </c>
    </row>
    <row r="213" s="2" customFormat="1">
      <c r="A213" s="41"/>
      <c r="B213" s="42"/>
      <c r="C213" s="43"/>
      <c r="D213" s="230" t="s">
        <v>174</v>
      </c>
      <c r="E213" s="43"/>
      <c r="F213" s="231" t="s">
        <v>329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174</v>
      </c>
      <c r="AU213" s="20" t="s">
        <v>84</v>
      </c>
    </row>
    <row r="214" s="13" customFormat="1">
      <c r="A214" s="13"/>
      <c r="B214" s="235"/>
      <c r="C214" s="236"/>
      <c r="D214" s="237" t="s">
        <v>176</v>
      </c>
      <c r="E214" s="238" t="s">
        <v>19</v>
      </c>
      <c r="F214" s="239" t="s">
        <v>288</v>
      </c>
      <c r="G214" s="236"/>
      <c r="H214" s="240">
        <v>2210.3000000000002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176</v>
      </c>
      <c r="AU214" s="246" t="s">
        <v>84</v>
      </c>
      <c r="AV214" s="13" t="s">
        <v>84</v>
      </c>
      <c r="AW214" s="13" t="s">
        <v>36</v>
      </c>
      <c r="AX214" s="13" t="s">
        <v>82</v>
      </c>
      <c r="AY214" s="246" t="s">
        <v>165</v>
      </c>
    </row>
    <row r="215" s="12" customFormat="1" ht="22.8" customHeight="1">
      <c r="A215" s="12"/>
      <c r="B215" s="201"/>
      <c r="C215" s="202"/>
      <c r="D215" s="203" t="s">
        <v>74</v>
      </c>
      <c r="E215" s="215" t="s">
        <v>84</v>
      </c>
      <c r="F215" s="215" t="s">
        <v>330</v>
      </c>
      <c r="G215" s="202"/>
      <c r="H215" s="202"/>
      <c r="I215" s="205"/>
      <c r="J215" s="216">
        <f>BK215</f>
        <v>0</v>
      </c>
      <c r="K215" s="202"/>
      <c r="L215" s="207"/>
      <c r="M215" s="208"/>
      <c r="N215" s="209"/>
      <c r="O215" s="209"/>
      <c r="P215" s="210">
        <f>SUM(P216:P224)</f>
        <v>0</v>
      </c>
      <c r="Q215" s="209"/>
      <c r="R215" s="210">
        <f>SUM(R216:R224)</f>
        <v>34.204659999999997</v>
      </c>
      <c r="S215" s="209"/>
      <c r="T215" s="211">
        <f>SUM(T216:T224)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2" t="s">
        <v>82</v>
      </c>
      <c r="AT215" s="213" t="s">
        <v>74</v>
      </c>
      <c r="AU215" s="213" t="s">
        <v>82</v>
      </c>
      <c r="AY215" s="212" t="s">
        <v>165</v>
      </c>
      <c r="BK215" s="214">
        <f>SUM(BK216:BK224)</f>
        <v>0</v>
      </c>
    </row>
    <row r="216" s="2" customFormat="1" ht="16.5" customHeight="1">
      <c r="A216" s="41"/>
      <c r="B216" s="42"/>
      <c r="C216" s="217" t="s">
        <v>331</v>
      </c>
      <c r="D216" s="217" t="s">
        <v>167</v>
      </c>
      <c r="E216" s="218" t="s">
        <v>332</v>
      </c>
      <c r="F216" s="219" t="s">
        <v>333</v>
      </c>
      <c r="G216" s="220" t="s">
        <v>170</v>
      </c>
      <c r="H216" s="221">
        <v>20.649999999999999</v>
      </c>
      <c r="I216" s="222"/>
      <c r="J216" s="223">
        <f>ROUND(I216*H216,2)</f>
        <v>0</v>
      </c>
      <c r="K216" s="219" t="s">
        <v>171</v>
      </c>
      <c r="L216" s="47"/>
      <c r="M216" s="224" t="s">
        <v>19</v>
      </c>
      <c r="N216" s="225" t="s">
        <v>46</v>
      </c>
      <c r="O216" s="87"/>
      <c r="P216" s="226">
        <f>O216*H216</f>
        <v>0</v>
      </c>
      <c r="Q216" s="226">
        <v>1.6299999999999999</v>
      </c>
      <c r="R216" s="226">
        <f>Q216*H216</f>
        <v>33.659499999999994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172</v>
      </c>
      <c r="AT216" s="228" t="s">
        <v>167</v>
      </c>
      <c r="AU216" s="228" t="s">
        <v>84</v>
      </c>
      <c r="AY216" s="20" t="s">
        <v>165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0" t="s">
        <v>82</v>
      </c>
      <c r="BK216" s="229">
        <f>ROUND(I216*H216,2)</f>
        <v>0</v>
      </c>
      <c r="BL216" s="20" t="s">
        <v>172</v>
      </c>
      <c r="BM216" s="228" t="s">
        <v>334</v>
      </c>
    </row>
    <row r="217" s="2" customFormat="1">
      <c r="A217" s="41"/>
      <c r="B217" s="42"/>
      <c r="C217" s="43"/>
      <c r="D217" s="230" t="s">
        <v>174</v>
      </c>
      <c r="E217" s="43"/>
      <c r="F217" s="231" t="s">
        <v>335</v>
      </c>
      <c r="G217" s="43"/>
      <c r="H217" s="43"/>
      <c r="I217" s="232"/>
      <c r="J217" s="43"/>
      <c r="K217" s="43"/>
      <c r="L217" s="47"/>
      <c r="M217" s="233"/>
      <c r="N217" s="23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174</v>
      </c>
      <c r="AU217" s="20" t="s">
        <v>84</v>
      </c>
    </row>
    <row r="218" s="13" customFormat="1">
      <c r="A218" s="13"/>
      <c r="B218" s="235"/>
      <c r="C218" s="236"/>
      <c r="D218" s="237" t="s">
        <v>176</v>
      </c>
      <c r="E218" s="238" t="s">
        <v>19</v>
      </c>
      <c r="F218" s="239" t="s">
        <v>336</v>
      </c>
      <c r="G218" s="236"/>
      <c r="H218" s="240">
        <v>20.649999999999999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176</v>
      </c>
      <c r="AU218" s="246" t="s">
        <v>84</v>
      </c>
      <c r="AV218" s="13" t="s">
        <v>84</v>
      </c>
      <c r="AW218" s="13" t="s">
        <v>36</v>
      </c>
      <c r="AX218" s="13" t="s">
        <v>82</v>
      </c>
      <c r="AY218" s="246" t="s">
        <v>165</v>
      </c>
    </row>
    <row r="219" s="2" customFormat="1" ht="16.5" customHeight="1">
      <c r="A219" s="41"/>
      <c r="B219" s="42"/>
      <c r="C219" s="217" t="s">
        <v>337</v>
      </c>
      <c r="D219" s="217" t="s">
        <v>167</v>
      </c>
      <c r="E219" s="218" t="s">
        <v>338</v>
      </c>
      <c r="F219" s="219" t="s">
        <v>339</v>
      </c>
      <c r="G219" s="220" t="s">
        <v>340</v>
      </c>
      <c r="H219" s="221">
        <v>413</v>
      </c>
      <c r="I219" s="222"/>
      <c r="J219" s="223">
        <f>ROUND(I219*H219,2)</f>
        <v>0</v>
      </c>
      <c r="K219" s="219" t="s">
        <v>171</v>
      </c>
      <c r="L219" s="47"/>
      <c r="M219" s="224" t="s">
        <v>19</v>
      </c>
      <c r="N219" s="225" t="s">
        <v>46</v>
      </c>
      <c r="O219" s="87"/>
      <c r="P219" s="226">
        <f>O219*H219</f>
        <v>0</v>
      </c>
      <c r="Q219" s="226">
        <v>0.00116</v>
      </c>
      <c r="R219" s="226">
        <f>Q219*H219</f>
        <v>0.47908000000000001</v>
      </c>
      <c r="S219" s="226">
        <v>0</v>
      </c>
      <c r="T219" s="22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8" t="s">
        <v>172</v>
      </c>
      <c r="AT219" s="228" t="s">
        <v>167</v>
      </c>
      <c r="AU219" s="228" t="s">
        <v>84</v>
      </c>
      <c r="AY219" s="20" t="s">
        <v>165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0" t="s">
        <v>82</v>
      </c>
      <c r="BK219" s="229">
        <f>ROUND(I219*H219,2)</f>
        <v>0</v>
      </c>
      <c r="BL219" s="20" t="s">
        <v>172</v>
      </c>
      <c r="BM219" s="228" t="s">
        <v>341</v>
      </c>
    </row>
    <row r="220" s="2" customFormat="1">
      <c r="A220" s="41"/>
      <c r="B220" s="42"/>
      <c r="C220" s="43"/>
      <c r="D220" s="230" t="s">
        <v>174</v>
      </c>
      <c r="E220" s="43"/>
      <c r="F220" s="231" t="s">
        <v>342</v>
      </c>
      <c r="G220" s="43"/>
      <c r="H220" s="43"/>
      <c r="I220" s="232"/>
      <c r="J220" s="43"/>
      <c r="K220" s="43"/>
      <c r="L220" s="47"/>
      <c r="M220" s="233"/>
      <c r="N220" s="23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174</v>
      </c>
      <c r="AU220" s="20" t="s">
        <v>84</v>
      </c>
    </row>
    <row r="221" s="13" customFormat="1">
      <c r="A221" s="13"/>
      <c r="B221" s="235"/>
      <c r="C221" s="236"/>
      <c r="D221" s="237" t="s">
        <v>176</v>
      </c>
      <c r="E221" s="238" t="s">
        <v>19</v>
      </c>
      <c r="F221" s="239" t="s">
        <v>343</v>
      </c>
      <c r="G221" s="236"/>
      <c r="H221" s="240">
        <v>413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176</v>
      </c>
      <c r="AU221" s="246" t="s">
        <v>84</v>
      </c>
      <c r="AV221" s="13" t="s">
        <v>84</v>
      </c>
      <c r="AW221" s="13" t="s">
        <v>36</v>
      </c>
      <c r="AX221" s="13" t="s">
        <v>82</v>
      </c>
      <c r="AY221" s="246" t="s">
        <v>165</v>
      </c>
    </row>
    <row r="222" s="2" customFormat="1" ht="16.5" customHeight="1">
      <c r="A222" s="41"/>
      <c r="B222" s="42"/>
      <c r="C222" s="217" t="s">
        <v>344</v>
      </c>
      <c r="D222" s="217" t="s">
        <v>167</v>
      </c>
      <c r="E222" s="218" t="s">
        <v>345</v>
      </c>
      <c r="F222" s="219" t="s">
        <v>346</v>
      </c>
      <c r="G222" s="220" t="s">
        <v>340</v>
      </c>
      <c r="H222" s="221">
        <v>413</v>
      </c>
      <c r="I222" s="222"/>
      <c r="J222" s="223">
        <f>ROUND(I222*H222,2)</f>
        <v>0</v>
      </c>
      <c r="K222" s="219" t="s">
        <v>171</v>
      </c>
      <c r="L222" s="47"/>
      <c r="M222" s="224" t="s">
        <v>19</v>
      </c>
      <c r="N222" s="225" t="s">
        <v>46</v>
      </c>
      <c r="O222" s="87"/>
      <c r="P222" s="226">
        <f>O222*H222</f>
        <v>0</v>
      </c>
      <c r="Q222" s="226">
        <v>0.00016000000000000001</v>
      </c>
      <c r="R222" s="226">
        <f>Q222*H222</f>
        <v>0.06608</v>
      </c>
      <c r="S222" s="226">
        <v>0</v>
      </c>
      <c r="T222" s="22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8" t="s">
        <v>172</v>
      </c>
      <c r="AT222" s="228" t="s">
        <v>167</v>
      </c>
      <c r="AU222" s="228" t="s">
        <v>84</v>
      </c>
      <c r="AY222" s="20" t="s">
        <v>165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20" t="s">
        <v>82</v>
      </c>
      <c r="BK222" s="229">
        <f>ROUND(I222*H222,2)</f>
        <v>0</v>
      </c>
      <c r="BL222" s="20" t="s">
        <v>172</v>
      </c>
      <c r="BM222" s="228" t="s">
        <v>347</v>
      </c>
    </row>
    <row r="223" s="2" customFormat="1">
      <c r="A223" s="41"/>
      <c r="B223" s="42"/>
      <c r="C223" s="43"/>
      <c r="D223" s="230" t="s">
        <v>174</v>
      </c>
      <c r="E223" s="43"/>
      <c r="F223" s="231" t="s">
        <v>348</v>
      </c>
      <c r="G223" s="43"/>
      <c r="H223" s="43"/>
      <c r="I223" s="232"/>
      <c r="J223" s="43"/>
      <c r="K223" s="43"/>
      <c r="L223" s="47"/>
      <c r="M223" s="233"/>
      <c r="N223" s="23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174</v>
      </c>
      <c r="AU223" s="20" t="s">
        <v>84</v>
      </c>
    </row>
    <row r="224" s="13" customFormat="1">
      <c r="A224" s="13"/>
      <c r="B224" s="235"/>
      <c r="C224" s="236"/>
      <c r="D224" s="237" t="s">
        <v>176</v>
      </c>
      <c r="E224" s="238" t="s">
        <v>19</v>
      </c>
      <c r="F224" s="239" t="s">
        <v>349</v>
      </c>
      <c r="G224" s="236"/>
      <c r="H224" s="240">
        <v>413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176</v>
      </c>
      <c r="AU224" s="246" t="s">
        <v>84</v>
      </c>
      <c r="AV224" s="13" t="s">
        <v>84</v>
      </c>
      <c r="AW224" s="13" t="s">
        <v>36</v>
      </c>
      <c r="AX224" s="13" t="s">
        <v>82</v>
      </c>
      <c r="AY224" s="246" t="s">
        <v>165</v>
      </c>
    </row>
    <row r="225" s="12" customFormat="1" ht="22.8" customHeight="1">
      <c r="A225" s="12"/>
      <c r="B225" s="201"/>
      <c r="C225" s="202"/>
      <c r="D225" s="203" t="s">
        <v>74</v>
      </c>
      <c r="E225" s="215" t="s">
        <v>92</v>
      </c>
      <c r="F225" s="215" t="s">
        <v>350</v>
      </c>
      <c r="G225" s="202"/>
      <c r="H225" s="202"/>
      <c r="I225" s="205"/>
      <c r="J225" s="216">
        <f>BK225</f>
        <v>0</v>
      </c>
      <c r="K225" s="202"/>
      <c r="L225" s="207"/>
      <c r="M225" s="208"/>
      <c r="N225" s="209"/>
      <c r="O225" s="209"/>
      <c r="P225" s="210">
        <f>SUM(P226:P227)</f>
        <v>0</v>
      </c>
      <c r="Q225" s="209"/>
      <c r="R225" s="210">
        <f>SUM(R226:R227)</f>
        <v>12</v>
      </c>
      <c r="S225" s="209"/>
      <c r="T225" s="211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2" t="s">
        <v>82</v>
      </c>
      <c r="AT225" s="213" t="s">
        <v>74</v>
      </c>
      <c r="AU225" s="213" t="s">
        <v>82</v>
      </c>
      <c r="AY225" s="212" t="s">
        <v>165</v>
      </c>
      <c r="BK225" s="214">
        <f>SUM(BK226:BK227)</f>
        <v>0</v>
      </c>
    </row>
    <row r="226" s="2" customFormat="1" ht="16.5" customHeight="1">
      <c r="A226" s="41"/>
      <c r="B226" s="42"/>
      <c r="C226" s="217" t="s">
        <v>351</v>
      </c>
      <c r="D226" s="217" t="s">
        <v>167</v>
      </c>
      <c r="E226" s="218" t="s">
        <v>352</v>
      </c>
      <c r="F226" s="219" t="s">
        <v>353</v>
      </c>
      <c r="G226" s="220" t="s">
        <v>354</v>
      </c>
      <c r="H226" s="221">
        <v>1</v>
      </c>
      <c r="I226" s="222"/>
      <c r="J226" s="223">
        <f>ROUND(I226*H226,2)</f>
        <v>0</v>
      </c>
      <c r="K226" s="219" t="s">
        <v>19</v>
      </c>
      <c r="L226" s="47"/>
      <c r="M226" s="224" t="s">
        <v>19</v>
      </c>
      <c r="N226" s="225" t="s">
        <v>46</v>
      </c>
      <c r="O226" s="87"/>
      <c r="P226" s="226">
        <f>O226*H226</f>
        <v>0</v>
      </c>
      <c r="Q226" s="226">
        <v>12</v>
      </c>
      <c r="R226" s="226">
        <f>Q226*H226</f>
        <v>12</v>
      </c>
      <c r="S226" s="226">
        <v>0</v>
      </c>
      <c r="T226" s="22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8" t="s">
        <v>172</v>
      </c>
      <c r="AT226" s="228" t="s">
        <v>167</v>
      </c>
      <c r="AU226" s="228" t="s">
        <v>84</v>
      </c>
      <c r="AY226" s="20" t="s">
        <v>165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0" t="s">
        <v>82</v>
      </c>
      <c r="BK226" s="229">
        <f>ROUND(I226*H226,2)</f>
        <v>0</v>
      </c>
      <c r="BL226" s="20" t="s">
        <v>172</v>
      </c>
      <c r="BM226" s="228" t="s">
        <v>355</v>
      </c>
    </row>
    <row r="227" s="13" customFormat="1">
      <c r="A227" s="13"/>
      <c r="B227" s="235"/>
      <c r="C227" s="236"/>
      <c r="D227" s="237" t="s">
        <v>176</v>
      </c>
      <c r="E227" s="238" t="s">
        <v>19</v>
      </c>
      <c r="F227" s="239" t="s">
        <v>356</v>
      </c>
      <c r="G227" s="236"/>
      <c r="H227" s="240">
        <v>1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176</v>
      </c>
      <c r="AU227" s="246" t="s">
        <v>84</v>
      </c>
      <c r="AV227" s="13" t="s">
        <v>84</v>
      </c>
      <c r="AW227" s="13" t="s">
        <v>36</v>
      </c>
      <c r="AX227" s="13" t="s">
        <v>82</v>
      </c>
      <c r="AY227" s="246" t="s">
        <v>165</v>
      </c>
    </row>
    <row r="228" s="12" customFormat="1" ht="22.8" customHeight="1">
      <c r="A228" s="12"/>
      <c r="B228" s="201"/>
      <c r="C228" s="202"/>
      <c r="D228" s="203" t="s">
        <v>74</v>
      </c>
      <c r="E228" s="215" t="s">
        <v>172</v>
      </c>
      <c r="F228" s="215" t="s">
        <v>357</v>
      </c>
      <c r="G228" s="202"/>
      <c r="H228" s="202"/>
      <c r="I228" s="205"/>
      <c r="J228" s="216">
        <f>BK228</f>
        <v>0</v>
      </c>
      <c r="K228" s="202"/>
      <c r="L228" s="207"/>
      <c r="M228" s="208"/>
      <c r="N228" s="209"/>
      <c r="O228" s="209"/>
      <c r="P228" s="210">
        <f>SUM(P229:P231)</f>
        <v>0</v>
      </c>
      <c r="Q228" s="209"/>
      <c r="R228" s="210">
        <f>SUM(R229:R231)</f>
        <v>16</v>
      </c>
      <c r="S228" s="209"/>
      <c r="T228" s="211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2" t="s">
        <v>82</v>
      </c>
      <c r="AT228" s="213" t="s">
        <v>74</v>
      </c>
      <c r="AU228" s="213" t="s">
        <v>82</v>
      </c>
      <c r="AY228" s="212" t="s">
        <v>165</v>
      </c>
      <c r="BK228" s="214">
        <f>SUM(BK229:BK231)</f>
        <v>0</v>
      </c>
    </row>
    <row r="229" s="2" customFormat="1" ht="24.15" customHeight="1">
      <c r="A229" s="41"/>
      <c r="B229" s="42"/>
      <c r="C229" s="217" t="s">
        <v>358</v>
      </c>
      <c r="D229" s="217" t="s">
        <v>167</v>
      </c>
      <c r="E229" s="218" t="s">
        <v>359</v>
      </c>
      <c r="F229" s="219" t="s">
        <v>360</v>
      </c>
      <c r="G229" s="220" t="s">
        <v>361</v>
      </c>
      <c r="H229" s="221">
        <v>1</v>
      </c>
      <c r="I229" s="222"/>
      <c r="J229" s="223">
        <f>ROUND(I229*H229,2)</f>
        <v>0</v>
      </c>
      <c r="K229" s="219" t="s">
        <v>362</v>
      </c>
      <c r="L229" s="47"/>
      <c r="M229" s="224" t="s">
        <v>19</v>
      </c>
      <c r="N229" s="225" t="s">
        <v>46</v>
      </c>
      <c r="O229" s="87"/>
      <c r="P229" s="226">
        <f>O229*H229</f>
        <v>0</v>
      </c>
      <c r="Q229" s="226">
        <v>16</v>
      </c>
      <c r="R229" s="226">
        <f>Q229*H229</f>
        <v>16</v>
      </c>
      <c r="S229" s="226">
        <v>0</v>
      </c>
      <c r="T229" s="22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8" t="s">
        <v>172</v>
      </c>
      <c r="AT229" s="228" t="s">
        <v>167</v>
      </c>
      <c r="AU229" s="228" t="s">
        <v>84</v>
      </c>
      <c r="AY229" s="20" t="s">
        <v>165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20" t="s">
        <v>82</v>
      </c>
      <c r="BK229" s="229">
        <f>ROUND(I229*H229,2)</f>
        <v>0</v>
      </c>
      <c r="BL229" s="20" t="s">
        <v>172</v>
      </c>
      <c r="BM229" s="228" t="s">
        <v>363</v>
      </c>
    </row>
    <row r="230" s="2" customFormat="1">
      <c r="A230" s="41"/>
      <c r="B230" s="42"/>
      <c r="C230" s="43"/>
      <c r="D230" s="230" t="s">
        <v>174</v>
      </c>
      <c r="E230" s="43"/>
      <c r="F230" s="231" t="s">
        <v>364</v>
      </c>
      <c r="G230" s="43"/>
      <c r="H230" s="43"/>
      <c r="I230" s="232"/>
      <c r="J230" s="43"/>
      <c r="K230" s="43"/>
      <c r="L230" s="47"/>
      <c r="M230" s="233"/>
      <c r="N230" s="23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174</v>
      </c>
      <c r="AU230" s="20" t="s">
        <v>84</v>
      </c>
    </row>
    <row r="231" s="13" customFormat="1">
      <c r="A231" s="13"/>
      <c r="B231" s="235"/>
      <c r="C231" s="236"/>
      <c r="D231" s="237" t="s">
        <v>176</v>
      </c>
      <c r="E231" s="238" t="s">
        <v>19</v>
      </c>
      <c r="F231" s="239" t="s">
        <v>365</v>
      </c>
      <c r="G231" s="236"/>
      <c r="H231" s="240">
        <v>1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176</v>
      </c>
      <c r="AU231" s="246" t="s">
        <v>84</v>
      </c>
      <c r="AV231" s="13" t="s">
        <v>84</v>
      </c>
      <c r="AW231" s="13" t="s">
        <v>36</v>
      </c>
      <c r="AX231" s="13" t="s">
        <v>82</v>
      </c>
      <c r="AY231" s="246" t="s">
        <v>165</v>
      </c>
    </row>
    <row r="232" s="12" customFormat="1" ht="22.8" customHeight="1">
      <c r="A232" s="12"/>
      <c r="B232" s="201"/>
      <c r="C232" s="202"/>
      <c r="D232" s="203" t="s">
        <v>74</v>
      </c>
      <c r="E232" s="215" t="s">
        <v>206</v>
      </c>
      <c r="F232" s="215" t="s">
        <v>366</v>
      </c>
      <c r="G232" s="202"/>
      <c r="H232" s="202"/>
      <c r="I232" s="205"/>
      <c r="J232" s="216">
        <f>BK232</f>
        <v>0</v>
      </c>
      <c r="K232" s="202"/>
      <c r="L232" s="207"/>
      <c r="M232" s="208"/>
      <c r="N232" s="209"/>
      <c r="O232" s="209"/>
      <c r="P232" s="210">
        <f>SUM(P233:P294)</f>
        <v>0</v>
      </c>
      <c r="Q232" s="209"/>
      <c r="R232" s="210">
        <f>SUM(R233:R294)</f>
        <v>978.77346743999999</v>
      </c>
      <c r="S232" s="209"/>
      <c r="T232" s="211">
        <f>SUM(T233:T294)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2" t="s">
        <v>82</v>
      </c>
      <c r="AT232" s="213" t="s">
        <v>74</v>
      </c>
      <c r="AU232" s="213" t="s">
        <v>82</v>
      </c>
      <c r="AY232" s="212" t="s">
        <v>165</v>
      </c>
      <c r="BK232" s="214">
        <f>SUM(BK233:BK294)</f>
        <v>0</v>
      </c>
    </row>
    <row r="233" s="2" customFormat="1" ht="16.5" customHeight="1">
      <c r="A233" s="41"/>
      <c r="B233" s="42"/>
      <c r="C233" s="217" t="s">
        <v>367</v>
      </c>
      <c r="D233" s="217" t="s">
        <v>167</v>
      </c>
      <c r="E233" s="218" t="s">
        <v>368</v>
      </c>
      <c r="F233" s="219" t="s">
        <v>369</v>
      </c>
      <c r="G233" s="220" t="s">
        <v>217</v>
      </c>
      <c r="H233" s="221">
        <v>698.60000000000002</v>
      </c>
      <c r="I233" s="222"/>
      <c r="J233" s="223">
        <f>ROUND(I233*H233,2)</f>
        <v>0</v>
      </c>
      <c r="K233" s="219" t="s">
        <v>19</v>
      </c>
      <c r="L233" s="47"/>
      <c r="M233" s="224" t="s">
        <v>19</v>
      </c>
      <c r="N233" s="225" t="s">
        <v>46</v>
      </c>
      <c r="O233" s="87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172</v>
      </c>
      <c r="AT233" s="228" t="s">
        <v>167</v>
      </c>
      <c r="AU233" s="228" t="s">
        <v>84</v>
      </c>
      <c r="AY233" s="20" t="s">
        <v>165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0" t="s">
        <v>82</v>
      </c>
      <c r="BK233" s="229">
        <f>ROUND(I233*H233,2)</f>
        <v>0</v>
      </c>
      <c r="BL233" s="20" t="s">
        <v>172</v>
      </c>
      <c r="BM233" s="228" t="s">
        <v>370</v>
      </c>
    </row>
    <row r="234" s="13" customFormat="1">
      <c r="A234" s="13"/>
      <c r="B234" s="235"/>
      <c r="C234" s="236"/>
      <c r="D234" s="237" t="s">
        <v>176</v>
      </c>
      <c r="E234" s="238" t="s">
        <v>19</v>
      </c>
      <c r="F234" s="239" t="s">
        <v>371</v>
      </c>
      <c r="G234" s="236"/>
      <c r="H234" s="240">
        <v>174.02500000000001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176</v>
      </c>
      <c r="AU234" s="246" t="s">
        <v>84</v>
      </c>
      <c r="AV234" s="13" t="s">
        <v>84</v>
      </c>
      <c r="AW234" s="13" t="s">
        <v>36</v>
      </c>
      <c r="AX234" s="13" t="s">
        <v>75</v>
      </c>
      <c r="AY234" s="246" t="s">
        <v>165</v>
      </c>
    </row>
    <row r="235" s="13" customFormat="1">
      <c r="A235" s="13"/>
      <c r="B235" s="235"/>
      <c r="C235" s="236"/>
      <c r="D235" s="237" t="s">
        <v>176</v>
      </c>
      <c r="E235" s="238" t="s">
        <v>19</v>
      </c>
      <c r="F235" s="239" t="s">
        <v>372</v>
      </c>
      <c r="G235" s="236"/>
      <c r="H235" s="240">
        <v>234.80000000000001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176</v>
      </c>
      <c r="AU235" s="246" t="s">
        <v>84</v>
      </c>
      <c r="AV235" s="13" t="s">
        <v>84</v>
      </c>
      <c r="AW235" s="13" t="s">
        <v>36</v>
      </c>
      <c r="AX235" s="13" t="s">
        <v>75</v>
      </c>
      <c r="AY235" s="246" t="s">
        <v>165</v>
      </c>
    </row>
    <row r="236" s="13" customFormat="1">
      <c r="A236" s="13"/>
      <c r="B236" s="235"/>
      <c r="C236" s="236"/>
      <c r="D236" s="237" t="s">
        <v>176</v>
      </c>
      <c r="E236" s="238" t="s">
        <v>19</v>
      </c>
      <c r="F236" s="239" t="s">
        <v>373</v>
      </c>
      <c r="G236" s="236"/>
      <c r="H236" s="240">
        <v>248.47499999999999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176</v>
      </c>
      <c r="AU236" s="246" t="s">
        <v>84</v>
      </c>
      <c r="AV236" s="13" t="s">
        <v>84</v>
      </c>
      <c r="AW236" s="13" t="s">
        <v>36</v>
      </c>
      <c r="AX236" s="13" t="s">
        <v>75</v>
      </c>
      <c r="AY236" s="246" t="s">
        <v>165</v>
      </c>
    </row>
    <row r="237" s="13" customFormat="1">
      <c r="A237" s="13"/>
      <c r="B237" s="235"/>
      <c r="C237" s="236"/>
      <c r="D237" s="237" t="s">
        <v>176</v>
      </c>
      <c r="E237" s="238" t="s">
        <v>19</v>
      </c>
      <c r="F237" s="239" t="s">
        <v>374</v>
      </c>
      <c r="G237" s="236"/>
      <c r="H237" s="240">
        <v>41.299999999999997</v>
      </c>
      <c r="I237" s="241"/>
      <c r="J237" s="236"/>
      <c r="K237" s="236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176</v>
      </c>
      <c r="AU237" s="246" t="s">
        <v>84</v>
      </c>
      <c r="AV237" s="13" t="s">
        <v>84</v>
      </c>
      <c r="AW237" s="13" t="s">
        <v>36</v>
      </c>
      <c r="AX237" s="13" t="s">
        <v>75</v>
      </c>
      <c r="AY237" s="246" t="s">
        <v>165</v>
      </c>
    </row>
    <row r="238" s="14" customFormat="1">
      <c r="A238" s="14"/>
      <c r="B238" s="247"/>
      <c r="C238" s="248"/>
      <c r="D238" s="237" t="s">
        <v>176</v>
      </c>
      <c r="E238" s="249" t="s">
        <v>19</v>
      </c>
      <c r="F238" s="250" t="s">
        <v>229</v>
      </c>
      <c r="G238" s="248"/>
      <c r="H238" s="249" t="s">
        <v>19</v>
      </c>
      <c r="I238" s="251"/>
      <c r="J238" s="248"/>
      <c r="K238" s="248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176</v>
      </c>
      <c r="AU238" s="256" t="s">
        <v>84</v>
      </c>
      <c r="AV238" s="14" t="s">
        <v>82</v>
      </c>
      <c r="AW238" s="14" t="s">
        <v>36</v>
      </c>
      <c r="AX238" s="14" t="s">
        <v>75</v>
      </c>
      <c r="AY238" s="256" t="s">
        <v>165</v>
      </c>
    </row>
    <row r="239" s="15" customFormat="1">
      <c r="A239" s="15"/>
      <c r="B239" s="257"/>
      <c r="C239" s="258"/>
      <c r="D239" s="237" t="s">
        <v>176</v>
      </c>
      <c r="E239" s="259" t="s">
        <v>19</v>
      </c>
      <c r="F239" s="260" t="s">
        <v>180</v>
      </c>
      <c r="G239" s="258"/>
      <c r="H239" s="261">
        <v>698.60000000000002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7" t="s">
        <v>176</v>
      </c>
      <c r="AU239" s="267" t="s">
        <v>84</v>
      </c>
      <c r="AV239" s="15" t="s">
        <v>172</v>
      </c>
      <c r="AW239" s="15" t="s">
        <v>36</v>
      </c>
      <c r="AX239" s="15" t="s">
        <v>82</v>
      </c>
      <c r="AY239" s="267" t="s">
        <v>165</v>
      </c>
    </row>
    <row r="240" s="2" customFormat="1" ht="21.75" customHeight="1">
      <c r="A240" s="41"/>
      <c r="B240" s="42"/>
      <c r="C240" s="217" t="s">
        <v>375</v>
      </c>
      <c r="D240" s="217" t="s">
        <v>167</v>
      </c>
      <c r="E240" s="218" t="s">
        <v>376</v>
      </c>
      <c r="F240" s="219" t="s">
        <v>377</v>
      </c>
      <c r="G240" s="220" t="s">
        <v>217</v>
      </c>
      <c r="H240" s="221">
        <v>93.700000000000003</v>
      </c>
      <c r="I240" s="222"/>
      <c r="J240" s="223">
        <f>ROUND(I240*H240,2)</f>
        <v>0</v>
      </c>
      <c r="K240" s="219" t="s">
        <v>171</v>
      </c>
      <c r="L240" s="47"/>
      <c r="M240" s="224" t="s">
        <v>19</v>
      </c>
      <c r="N240" s="225" t="s">
        <v>46</v>
      </c>
      <c r="O240" s="87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8" t="s">
        <v>172</v>
      </c>
      <c r="AT240" s="228" t="s">
        <v>167</v>
      </c>
      <c r="AU240" s="228" t="s">
        <v>84</v>
      </c>
      <c r="AY240" s="20" t="s">
        <v>165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20" t="s">
        <v>82</v>
      </c>
      <c r="BK240" s="229">
        <f>ROUND(I240*H240,2)</f>
        <v>0</v>
      </c>
      <c r="BL240" s="20" t="s">
        <v>172</v>
      </c>
      <c r="BM240" s="228" t="s">
        <v>378</v>
      </c>
    </row>
    <row r="241" s="2" customFormat="1">
      <c r="A241" s="41"/>
      <c r="B241" s="42"/>
      <c r="C241" s="43"/>
      <c r="D241" s="230" t="s">
        <v>174</v>
      </c>
      <c r="E241" s="43"/>
      <c r="F241" s="231" t="s">
        <v>379</v>
      </c>
      <c r="G241" s="43"/>
      <c r="H241" s="43"/>
      <c r="I241" s="232"/>
      <c r="J241" s="43"/>
      <c r="K241" s="43"/>
      <c r="L241" s="47"/>
      <c r="M241" s="233"/>
      <c r="N241" s="23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174</v>
      </c>
      <c r="AU241" s="20" t="s">
        <v>84</v>
      </c>
    </row>
    <row r="242" s="13" customFormat="1">
      <c r="A242" s="13"/>
      <c r="B242" s="235"/>
      <c r="C242" s="236"/>
      <c r="D242" s="237" t="s">
        <v>176</v>
      </c>
      <c r="E242" s="238" t="s">
        <v>19</v>
      </c>
      <c r="F242" s="239" t="s">
        <v>380</v>
      </c>
      <c r="G242" s="236"/>
      <c r="H242" s="240">
        <v>93.700000000000003</v>
      </c>
      <c r="I242" s="241"/>
      <c r="J242" s="236"/>
      <c r="K242" s="236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176</v>
      </c>
      <c r="AU242" s="246" t="s">
        <v>84</v>
      </c>
      <c r="AV242" s="13" t="s">
        <v>84</v>
      </c>
      <c r="AW242" s="13" t="s">
        <v>36</v>
      </c>
      <c r="AX242" s="13" t="s">
        <v>82</v>
      </c>
      <c r="AY242" s="246" t="s">
        <v>165</v>
      </c>
    </row>
    <row r="243" s="2" customFormat="1" ht="33" customHeight="1">
      <c r="A243" s="41"/>
      <c r="B243" s="42"/>
      <c r="C243" s="217" t="s">
        <v>381</v>
      </c>
      <c r="D243" s="217" t="s">
        <v>167</v>
      </c>
      <c r="E243" s="218" t="s">
        <v>382</v>
      </c>
      <c r="F243" s="219" t="s">
        <v>383</v>
      </c>
      <c r="G243" s="220" t="s">
        <v>217</v>
      </c>
      <c r="H243" s="221">
        <v>698.60000000000002</v>
      </c>
      <c r="I243" s="222"/>
      <c r="J243" s="223">
        <f>ROUND(I243*H243,2)</f>
        <v>0</v>
      </c>
      <c r="K243" s="219" t="s">
        <v>19</v>
      </c>
      <c r="L243" s="47"/>
      <c r="M243" s="224" t="s">
        <v>19</v>
      </c>
      <c r="N243" s="225" t="s">
        <v>46</v>
      </c>
      <c r="O243" s="87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8" t="s">
        <v>172</v>
      </c>
      <c r="AT243" s="228" t="s">
        <v>167</v>
      </c>
      <c r="AU243" s="228" t="s">
        <v>84</v>
      </c>
      <c r="AY243" s="20" t="s">
        <v>165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20" t="s">
        <v>82</v>
      </c>
      <c r="BK243" s="229">
        <f>ROUND(I243*H243,2)</f>
        <v>0</v>
      </c>
      <c r="BL243" s="20" t="s">
        <v>172</v>
      </c>
      <c r="BM243" s="228" t="s">
        <v>384</v>
      </c>
    </row>
    <row r="244" s="13" customFormat="1">
      <c r="A244" s="13"/>
      <c r="B244" s="235"/>
      <c r="C244" s="236"/>
      <c r="D244" s="237" t="s">
        <v>176</v>
      </c>
      <c r="E244" s="238" t="s">
        <v>19</v>
      </c>
      <c r="F244" s="239" t="s">
        <v>385</v>
      </c>
      <c r="G244" s="236"/>
      <c r="H244" s="240">
        <v>698.60000000000002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176</v>
      </c>
      <c r="AU244" s="246" t="s">
        <v>84</v>
      </c>
      <c r="AV244" s="13" t="s">
        <v>84</v>
      </c>
      <c r="AW244" s="13" t="s">
        <v>36</v>
      </c>
      <c r="AX244" s="13" t="s">
        <v>82</v>
      </c>
      <c r="AY244" s="246" t="s">
        <v>165</v>
      </c>
    </row>
    <row r="245" s="2" customFormat="1" ht="24.15" customHeight="1">
      <c r="A245" s="41"/>
      <c r="B245" s="42"/>
      <c r="C245" s="217" t="s">
        <v>386</v>
      </c>
      <c r="D245" s="217" t="s">
        <v>167</v>
      </c>
      <c r="E245" s="218" t="s">
        <v>387</v>
      </c>
      <c r="F245" s="219" t="s">
        <v>388</v>
      </c>
      <c r="G245" s="220" t="s">
        <v>217</v>
      </c>
      <c r="H245" s="221">
        <v>93.700000000000003</v>
      </c>
      <c r="I245" s="222"/>
      <c r="J245" s="223">
        <f>ROUND(I245*H245,2)</f>
        <v>0</v>
      </c>
      <c r="K245" s="219" t="s">
        <v>171</v>
      </c>
      <c r="L245" s="47"/>
      <c r="M245" s="224" t="s">
        <v>19</v>
      </c>
      <c r="N245" s="225" t="s">
        <v>46</v>
      </c>
      <c r="O245" s="87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8" t="s">
        <v>172</v>
      </c>
      <c r="AT245" s="228" t="s">
        <v>167</v>
      </c>
      <c r="AU245" s="228" t="s">
        <v>84</v>
      </c>
      <c r="AY245" s="20" t="s">
        <v>165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20" t="s">
        <v>82</v>
      </c>
      <c r="BK245" s="229">
        <f>ROUND(I245*H245,2)</f>
        <v>0</v>
      </c>
      <c r="BL245" s="20" t="s">
        <v>172</v>
      </c>
      <c r="BM245" s="228" t="s">
        <v>389</v>
      </c>
    </row>
    <row r="246" s="2" customFormat="1">
      <c r="A246" s="41"/>
      <c r="B246" s="42"/>
      <c r="C246" s="43"/>
      <c r="D246" s="230" t="s">
        <v>174</v>
      </c>
      <c r="E246" s="43"/>
      <c r="F246" s="231" t="s">
        <v>390</v>
      </c>
      <c r="G246" s="43"/>
      <c r="H246" s="43"/>
      <c r="I246" s="232"/>
      <c r="J246" s="43"/>
      <c r="K246" s="43"/>
      <c r="L246" s="47"/>
      <c r="M246" s="233"/>
      <c r="N246" s="23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174</v>
      </c>
      <c r="AU246" s="20" t="s">
        <v>84</v>
      </c>
    </row>
    <row r="247" s="13" customFormat="1">
      <c r="A247" s="13"/>
      <c r="B247" s="235"/>
      <c r="C247" s="236"/>
      <c r="D247" s="237" t="s">
        <v>176</v>
      </c>
      <c r="E247" s="238" t="s">
        <v>19</v>
      </c>
      <c r="F247" s="239" t="s">
        <v>391</v>
      </c>
      <c r="G247" s="236"/>
      <c r="H247" s="240">
        <v>93.700000000000003</v>
      </c>
      <c r="I247" s="241"/>
      <c r="J247" s="236"/>
      <c r="K247" s="236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176</v>
      </c>
      <c r="AU247" s="246" t="s">
        <v>84</v>
      </c>
      <c r="AV247" s="13" t="s">
        <v>84</v>
      </c>
      <c r="AW247" s="13" t="s">
        <v>36</v>
      </c>
      <c r="AX247" s="13" t="s">
        <v>82</v>
      </c>
      <c r="AY247" s="246" t="s">
        <v>165</v>
      </c>
    </row>
    <row r="248" s="14" customFormat="1">
      <c r="A248" s="14"/>
      <c r="B248" s="247"/>
      <c r="C248" s="248"/>
      <c r="D248" s="237" t="s">
        <v>176</v>
      </c>
      <c r="E248" s="249" t="s">
        <v>19</v>
      </c>
      <c r="F248" s="250" t="s">
        <v>229</v>
      </c>
      <c r="G248" s="248"/>
      <c r="H248" s="249" t="s">
        <v>19</v>
      </c>
      <c r="I248" s="251"/>
      <c r="J248" s="248"/>
      <c r="K248" s="248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176</v>
      </c>
      <c r="AU248" s="256" t="s">
        <v>84</v>
      </c>
      <c r="AV248" s="14" t="s">
        <v>82</v>
      </c>
      <c r="AW248" s="14" t="s">
        <v>36</v>
      </c>
      <c r="AX248" s="14" t="s">
        <v>75</v>
      </c>
      <c r="AY248" s="256" t="s">
        <v>165</v>
      </c>
    </row>
    <row r="249" s="2" customFormat="1" ht="24.15" customHeight="1">
      <c r="A249" s="41"/>
      <c r="B249" s="42"/>
      <c r="C249" s="217" t="s">
        <v>392</v>
      </c>
      <c r="D249" s="217" t="s">
        <v>167</v>
      </c>
      <c r="E249" s="218" t="s">
        <v>393</v>
      </c>
      <c r="F249" s="219" t="s">
        <v>394</v>
      </c>
      <c r="G249" s="220" t="s">
        <v>217</v>
      </c>
      <c r="H249" s="221">
        <v>2315.1750000000002</v>
      </c>
      <c r="I249" s="222"/>
      <c r="J249" s="223">
        <f>ROUND(I249*H249,2)</f>
        <v>0</v>
      </c>
      <c r="K249" s="219" t="s">
        <v>171</v>
      </c>
      <c r="L249" s="47"/>
      <c r="M249" s="224" t="s">
        <v>19</v>
      </c>
      <c r="N249" s="225" t="s">
        <v>46</v>
      </c>
      <c r="O249" s="87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8" t="s">
        <v>172</v>
      </c>
      <c r="AT249" s="228" t="s">
        <v>167</v>
      </c>
      <c r="AU249" s="228" t="s">
        <v>84</v>
      </c>
      <c r="AY249" s="20" t="s">
        <v>165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20" t="s">
        <v>82</v>
      </c>
      <c r="BK249" s="229">
        <f>ROUND(I249*H249,2)</f>
        <v>0</v>
      </c>
      <c r="BL249" s="20" t="s">
        <v>172</v>
      </c>
      <c r="BM249" s="228" t="s">
        <v>395</v>
      </c>
    </row>
    <row r="250" s="2" customFormat="1">
      <c r="A250" s="41"/>
      <c r="B250" s="42"/>
      <c r="C250" s="43"/>
      <c r="D250" s="230" t="s">
        <v>174</v>
      </c>
      <c r="E250" s="43"/>
      <c r="F250" s="231" t="s">
        <v>396</v>
      </c>
      <c r="G250" s="43"/>
      <c r="H250" s="43"/>
      <c r="I250" s="232"/>
      <c r="J250" s="43"/>
      <c r="K250" s="43"/>
      <c r="L250" s="47"/>
      <c r="M250" s="233"/>
      <c r="N250" s="23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174</v>
      </c>
      <c r="AU250" s="20" t="s">
        <v>84</v>
      </c>
    </row>
    <row r="251" s="13" customFormat="1">
      <c r="A251" s="13"/>
      <c r="B251" s="235"/>
      <c r="C251" s="236"/>
      <c r="D251" s="237" t="s">
        <v>176</v>
      </c>
      <c r="E251" s="238" t="s">
        <v>19</v>
      </c>
      <c r="F251" s="239" t="s">
        <v>397</v>
      </c>
      <c r="G251" s="236"/>
      <c r="H251" s="240">
        <v>2315.1750000000002</v>
      </c>
      <c r="I251" s="241"/>
      <c r="J251" s="236"/>
      <c r="K251" s="236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176</v>
      </c>
      <c r="AU251" s="246" t="s">
        <v>84</v>
      </c>
      <c r="AV251" s="13" t="s">
        <v>84</v>
      </c>
      <c r="AW251" s="13" t="s">
        <v>36</v>
      </c>
      <c r="AX251" s="13" t="s">
        <v>82</v>
      </c>
      <c r="AY251" s="246" t="s">
        <v>165</v>
      </c>
    </row>
    <row r="252" s="14" customFormat="1">
      <c r="A252" s="14"/>
      <c r="B252" s="247"/>
      <c r="C252" s="248"/>
      <c r="D252" s="237" t="s">
        <v>176</v>
      </c>
      <c r="E252" s="249" t="s">
        <v>19</v>
      </c>
      <c r="F252" s="250" t="s">
        <v>229</v>
      </c>
      <c r="G252" s="248"/>
      <c r="H252" s="249" t="s">
        <v>19</v>
      </c>
      <c r="I252" s="251"/>
      <c r="J252" s="248"/>
      <c r="K252" s="248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176</v>
      </c>
      <c r="AU252" s="256" t="s">
        <v>84</v>
      </c>
      <c r="AV252" s="14" t="s">
        <v>82</v>
      </c>
      <c r="AW252" s="14" t="s">
        <v>36</v>
      </c>
      <c r="AX252" s="14" t="s">
        <v>75</v>
      </c>
      <c r="AY252" s="256" t="s">
        <v>165</v>
      </c>
    </row>
    <row r="253" s="2" customFormat="1" ht="37.8" customHeight="1">
      <c r="A253" s="41"/>
      <c r="B253" s="42"/>
      <c r="C253" s="217" t="s">
        <v>398</v>
      </c>
      <c r="D253" s="217" t="s">
        <v>167</v>
      </c>
      <c r="E253" s="218" t="s">
        <v>399</v>
      </c>
      <c r="F253" s="219" t="s">
        <v>400</v>
      </c>
      <c r="G253" s="220" t="s">
        <v>217</v>
      </c>
      <c r="H253" s="221">
        <v>2491.8440000000001</v>
      </c>
      <c r="I253" s="222"/>
      <c r="J253" s="223">
        <f>ROUND(I253*H253,2)</f>
        <v>0</v>
      </c>
      <c r="K253" s="219" t="s">
        <v>171</v>
      </c>
      <c r="L253" s="47"/>
      <c r="M253" s="224" t="s">
        <v>19</v>
      </c>
      <c r="N253" s="225" t="s">
        <v>46</v>
      </c>
      <c r="O253" s="87"/>
      <c r="P253" s="226">
        <f>O253*H253</f>
        <v>0</v>
      </c>
      <c r="Q253" s="226">
        <v>0.17726</v>
      </c>
      <c r="R253" s="226">
        <f>Q253*H253</f>
        <v>441.70426744000002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172</v>
      </c>
      <c r="AT253" s="228" t="s">
        <v>167</v>
      </c>
      <c r="AU253" s="228" t="s">
        <v>84</v>
      </c>
      <c r="AY253" s="20" t="s">
        <v>165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20" t="s">
        <v>82</v>
      </c>
      <c r="BK253" s="229">
        <f>ROUND(I253*H253,2)</f>
        <v>0</v>
      </c>
      <c r="BL253" s="20" t="s">
        <v>172</v>
      </c>
      <c r="BM253" s="228" t="s">
        <v>401</v>
      </c>
    </row>
    <row r="254" s="2" customFormat="1">
      <c r="A254" s="41"/>
      <c r="B254" s="42"/>
      <c r="C254" s="43"/>
      <c r="D254" s="230" t="s">
        <v>174</v>
      </c>
      <c r="E254" s="43"/>
      <c r="F254" s="231" t="s">
        <v>402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174</v>
      </c>
      <c r="AU254" s="20" t="s">
        <v>84</v>
      </c>
    </row>
    <row r="255" s="13" customFormat="1">
      <c r="A255" s="13"/>
      <c r="B255" s="235"/>
      <c r="C255" s="236"/>
      <c r="D255" s="237" t="s">
        <v>176</v>
      </c>
      <c r="E255" s="238" t="s">
        <v>19</v>
      </c>
      <c r="F255" s="239" t="s">
        <v>403</v>
      </c>
      <c r="G255" s="236"/>
      <c r="H255" s="240">
        <v>711.80200000000002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176</v>
      </c>
      <c r="AU255" s="246" t="s">
        <v>84</v>
      </c>
      <c r="AV255" s="13" t="s">
        <v>84</v>
      </c>
      <c r="AW255" s="13" t="s">
        <v>36</v>
      </c>
      <c r="AX255" s="13" t="s">
        <v>75</v>
      </c>
      <c r="AY255" s="246" t="s">
        <v>165</v>
      </c>
    </row>
    <row r="256" s="13" customFormat="1">
      <c r="A256" s="13"/>
      <c r="B256" s="235"/>
      <c r="C256" s="236"/>
      <c r="D256" s="237" t="s">
        <v>176</v>
      </c>
      <c r="E256" s="238" t="s">
        <v>19</v>
      </c>
      <c r="F256" s="239" t="s">
        <v>404</v>
      </c>
      <c r="G256" s="236"/>
      <c r="H256" s="240">
        <v>1443.8</v>
      </c>
      <c r="I256" s="241"/>
      <c r="J256" s="236"/>
      <c r="K256" s="236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176</v>
      </c>
      <c r="AU256" s="246" t="s">
        <v>84</v>
      </c>
      <c r="AV256" s="13" t="s">
        <v>84</v>
      </c>
      <c r="AW256" s="13" t="s">
        <v>36</v>
      </c>
      <c r="AX256" s="13" t="s">
        <v>75</v>
      </c>
      <c r="AY256" s="246" t="s">
        <v>165</v>
      </c>
    </row>
    <row r="257" s="13" customFormat="1">
      <c r="A257" s="13"/>
      <c r="B257" s="235"/>
      <c r="C257" s="236"/>
      <c r="D257" s="237" t="s">
        <v>176</v>
      </c>
      <c r="E257" s="238" t="s">
        <v>19</v>
      </c>
      <c r="F257" s="239" t="s">
        <v>405</v>
      </c>
      <c r="G257" s="236"/>
      <c r="H257" s="240">
        <v>336.24200000000002</v>
      </c>
      <c r="I257" s="241"/>
      <c r="J257" s="236"/>
      <c r="K257" s="236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176</v>
      </c>
      <c r="AU257" s="246" t="s">
        <v>84</v>
      </c>
      <c r="AV257" s="13" t="s">
        <v>84</v>
      </c>
      <c r="AW257" s="13" t="s">
        <v>36</v>
      </c>
      <c r="AX257" s="13" t="s">
        <v>75</v>
      </c>
      <c r="AY257" s="246" t="s">
        <v>165</v>
      </c>
    </row>
    <row r="258" s="14" customFormat="1">
      <c r="A258" s="14"/>
      <c r="B258" s="247"/>
      <c r="C258" s="248"/>
      <c r="D258" s="237" t="s">
        <v>176</v>
      </c>
      <c r="E258" s="249" t="s">
        <v>19</v>
      </c>
      <c r="F258" s="250" t="s">
        <v>229</v>
      </c>
      <c r="G258" s="248"/>
      <c r="H258" s="249" t="s">
        <v>19</v>
      </c>
      <c r="I258" s="251"/>
      <c r="J258" s="248"/>
      <c r="K258" s="248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176</v>
      </c>
      <c r="AU258" s="256" t="s">
        <v>84</v>
      </c>
      <c r="AV258" s="14" t="s">
        <v>82</v>
      </c>
      <c r="AW258" s="14" t="s">
        <v>36</v>
      </c>
      <c r="AX258" s="14" t="s">
        <v>75</v>
      </c>
      <c r="AY258" s="256" t="s">
        <v>165</v>
      </c>
    </row>
    <row r="259" s="15" customFormat="1">
      <c r="A259" s="15"/>
      <c r="B259" s="257"/>
      <c r="C259" s="258"/>
      <c r="D259" s="237" t="s">
        <v>176</v>
      </c>
      <c r="E259" s="259" t="s">
        <v>19</v>
      </c>
      <c r="F259" s="260" t="s">
        <v>180</v>
      </c>
      <c r="G259" s="258"/>
      <c r="H259" s="261">
        <v>2491.8440000000001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7" t="s">
        <v>176</v>
      </c>
      <c r="AU259" s="267" t="s">
        <v>84</v>
      </c>
      <c r="AV259" s="15" t="s">
        <v>172</v>
      </c>
      <c r="AW259" s="15" t="s">
        <v>36</v>
      </c>
      <c r="AX259" s="15" t="s">
        <v>82</v>
      </c>
      <c r="AY259" s="267" t="s">
        <v>165</v>
      </c>
    </row>
    <row r="260" s="2" customFormat="1" ht="37.8" customHeight="1">
      <c r="A260" s="41"/>
      <c r="B260" s="42"/>
      <c r="C260" s="217" t="s">
        <v>406</v>
      </c>
      <c r="D260" s="217" t="s">
        <v>167</v>
      </c>
      <c r="E260" s="218" t="s">
        <v>407</v>
      </c>
      <c r="F260" s="219" t="s">
        <v>408</v>
      </c>
      <c r="G260" s="220" t="s">
        <v>217</v>
      </c>
      <c r="H260" s="221">
        <v>3185.652</v>
      </c>
      <c r="I260" s="222"/>
      <c r="J260" s="223">
        <f>ROUND(I260*H260,2)</f>
        <v>0</v>
      </c>
      <c r="K260" s="219" t="s">
        <v>171</v>
      </c>
      <c r="L260" s="47"/>
      <c r="M260" s="224" t="s">
        <v>19</v>
      </c>
      <c r="N260" s="225" t="s">
        <v>46</v>
      </c>
      <c r="O260" s="87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8" t="s">
        <v>172</v>
      </c>
      <c r="AT260" s="228" t="s">
        <v>167</v>
      </c>
      <c r="AU260" s="228" t="s">
        <v>84</v>
      </c>
      <c r="AY260" s="20" t="s">
        <v>165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20" t="s">
        <v>82</v>
      </c>
      <c r="BK260" s="229">
        <f>ROUND(I260*H260,2)</f>
        <v>0</v>
      </c>
      <c r="BL260" s="20" t="s">
        <v>172</v>
      </c>
      <c r="BM260" s="228" t="s">
        <v>409</v>
      </c>
    </row>
    <row r="261" s="2" customFormat="1">
      <c r="A261" s="41"/>
      <c r="B261" s="42"/>
      <c r="C261" s="43"/>
      <c r="D261" s="230" t="s">
        <v>174</v>
      </c>
      <c r="E261" s="43"/>
      <c r="F261" s="231" t="s">
        <v>410</v>
      </c>
      <c r="G261" s="43"/>
      <c r="H261" s="43"/>
      <c r="I261" s="232"/>
      <c r="J261" s="43"/>
      <c r="K261" s="43"/>
      <c r="L261" s="47"/>
      <c r="M261" s="233"/>
      <c r="N261" s="23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174</v>
      </c>
      <c r="AU261" s="20" t="s">
        <v>84</v>
      </c>
    </row>
    <row r="262" s="13" customFormat="1">
      <c r="A262" s="13"/>
      <c r="B262" s="235"/>
      <c r="C262" s="236"/>
      <c r="D262" s="237" t="s">
        <v>176</v>
      </c>
      <c r="E262" s="238" t="s">
        <v>19</v>
      </c>
      <c r="F262" s="239" t="s">
        <v>411</v>
      </c>
      <c r="G262" s="236"/>
      <c r="H262" s="240">
        <v>938.83600000000001</v>
      </c>
      <c r="I262" s="241"/>
      <c r="J262" s="236"/>
      <c r="K262" s="236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176</v>
      </c>
      <c r="AU262" s="246" t="s">
        <v>84</v>
      </c>
      <c r="AV262" s="13" t="s">
        <v>84</v>
      </c>
      <c r="AW262" s="13" t="s">
        <v>36</v>
      </c>
      <c r="AX262" s="13" t="s">
        <v>75</v>
      </c>
      <c r="AY262" s="246" t="s">
        <v>165</v>
      </c>
    </row>
    <row r="263" s="13" customFormat="1">
      <c r="A263" s="13"/>
      <c r="B263" s="235"/>
      <c r="C263" s="236"/>
      <c r="D263" s="237" t="s">
        <v>176</v>
      </c>
      <c r="E263" s="238" t="s">
        <v>19</v>
      </c>
      <c r="F263" s="239" t="s">
        <v>412</v>
      </c>
      <c r="G263" s="236"/>
      <c r="H263" s="240">
        <v>1876.8420000000001</v>
      </c>
      <c r="I263" s="241"/>
      <c r="J263" s="236"/>
      <c r="K263" s="236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176</v>
      </c>
      <c r="AU263" s="246" t="s">
        <v>84</v>
      </c>
      <c r="AV263" s="13" t="s">
        <v>84</v>
      </c>
      <c r="AW263" s="13" t="s">
        <v>36</v>
      </c>
      <c r="AX263" s="13" t="s">
        <v>75</v>
      </c>
      <c r="AY263" s="246" t="s">
        <v>165</v>
      </c>
    </row>
    <row r="264" s="13" customFormat="1">
      <c r="A264" s="13"/>
      <c r="B264" s="235"/>
      <c r="C264" s="236"/>
      <c r="D264" s="237" t="s">
        <v>176</v>
      </c>
      <c r="E264" s="238" t="s">
        <v>19</v>
      </c>
      <c r="F264" s="239" t="s">
        <v>413</v>
      </c>
      <c r="G264" s="236"/>
      <c r="H264" s="240">
        <v>369.97399999999999</v>
      </c>
      <c r="I264" s="241"/>
      <c r="J264" s="236"/>
      <c r="K264" s="236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176</v>
      </c>
      <c r="AU264" s="246" t="s">
        <v>84</v>
      </c>
      <c r="AV264" s="13" t="s">
        <v>84</v>
      </c>
      <c r="AW264" s="13" t="s">
        <v>36</v>
      </c>
      <c r="AX264" s="13" t="s">
        <v>75</v>
      </c>
      <c r="AY264" s="246" t="s">
        <v>165</v>
      </c>
    </row>
    <row r="265" s="14" customFormat="1">
      <c r="A265" s="14"/>
      <c r="B265" s="247"/>
      <c r="C265" s="248"/>
      <c r="D265" s="237" t="s">
        <v>176</v>
      </c>
      <c r="E265" s="249" t="s">
        <v>19</v>
      </c>
      <c r="F265" s="250" t="s">
        <v>229</v>
      </c>
      <c r="G265" s="248"/>
      <c r="H265" s="249" t="s">
        <v>19</v>
      </c>
      <c r="I265" s="251"/>
      <c r="J265" s="248"/>
      <c r="K265" s="248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176</v>
      </c>
      <c r="AU265" s="256" t="s">
        <v>84</v>
      </c>
      <c r="AV265" s="14" t="s">
        <v>82</v>
      </c>
      <c r="AW265" s="14" t="s">
        <v>36</v>
      </c>
      <c r="AX265" s="14" t="s">
        <v>75</v>
      </c>
      <c r="AY265" s="256" t="s">
        <v>165</v>
      </c>
    </row>
    <row r="266" s="15" customFormat="1">
      <c r="A266" s="15"/>
      <c r="B266" s="257"/>
      <c r="C266" s="258"/>
      <c r="D266" s="237" t="s">
        <v>176</v>
      </c>
      <c r="E266" s="259" t="s">
        <v>19</v>
      </c>
      <c r="F266" s="260" t="s">
        <v>180</v>
      </c>
      <c r="G266" s="258"/>
      <c r="H266" s="261">
        <v>3185.652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7" t="s">
        <v>176</v>
      </c>
      <c r="AU266" s="267" t="s">
        <v>84</v>
      </c>
      <c r="AV266" s="15" t="s">
        <v>172</v>
      </c>
      <c r="AW266" s="15" t="s">
        <v>36</v>
      </c>
      <c r="AX266" s="15" t="s">
        <v>82</v>
      </c>
      <c r="AY266" s="267" t="s">
        <v>165</v>
      </c>
    </row>
    <row r="267" s="2" customFormat="1" ht="16.5" customHeight="1">
      <c r="A267" s="41"/>
      <c r="B267" s="42"/>
      <c r="C267" s="268" t="s">
        <v>414</v>
      </c>
      <c r="D267" s="268" t="s">
        <v>242</v>
      </c>
      <c r="E267" s="269" t="s">
        <v>415</v>
      </c>
      <c r="F267" s="270" t="s">
        <v>416</v>
      </c>
      <c r="G267" s="271" t="s">
        <v>245</v>
      </c>
      <c r="H267" s="272">
        <v>325.10300000000001</v>
      </c>
      <c r="I267" s="273"/>
      <c r="J267" s="274">
        <f>ROUND(I267*H267,2)</f>
        <v>0</v>
      </c>
      <c r="K267" s="270" t="s">
        <v>171</v>
      </c>
      <c r="L267" s="275"/>
      <c r="M267" s="276" t="s">
        <v>19</v>
      </c>
      <c r="N267" s="277" t="s">
        <v>46</v>
      </c>
      <c r="O267" s="87"/>
      <c r="P267" s="226">
        <f>O267*H267</f>
        <v>0</v>
      </c>
      <c r="Q267" s="226">
        <v>1</v>
      </c>
      <c r="R267" s="226">
        <f>Q267*H267</f>
        <v>325.10300000000001</v>
      </c>
      <c r="S267" s="226">
        <v>0</v>
      </c>
      <c r="T267" s="22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8" t="s">
        <v>230</v>
      </c>
      <c r="AT267" s="228" t="s">
        <v>242</v>
      </c>
      <c r="AU267" s="228" t="s">
        <v>84</v>
      </c>
      <c r="AY267" s="20" t="s">
        <v>165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20" t="s">
        <v>82</v>
      </c>
      <c r="BK267" s="229">
        <f>ROUND(I267*H267,2)</f>
        <v>0</v>
      </c>
      <c r="BL267" s="20" t="s">
        <v>172</v>
      </c>
      <c r="BM267" s="228" t="s">
        <v>417</v>
      </c>
    </row>
    <row r="268" s="13" customFormat="1">
      <c r="A268" s="13"/>
      <c r="B268" s="235"/>
      <c r="C268" s="236"/>
      <c r="D268" s="237" t="s">
        <v>176</v>
      </c>
      <c r="E268" s="238" t="s">
        <v>19</v>
      </c>
      <c r="F268" s="239" t="s">
        <v>418</v>
      </c>
      <c r="G268" s="236"/>
      <c r="H268" s="240">
        <v>28.651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176</v>
      </c>
      <c r="AU268" s="246" t="s">
        <v>84</v>
      </c>
      <c r="AV268" s="13" t="s">
        <v>84</v>
      </c>
      <c r="AW268" s="13" t="s">
        <v>36</v>
      </c>
      <c r="AX268" s="13" t="s">
        <v>75</v>
      </c>
      <c r="AY268" s="246" t="s">
        <v>165</v>
      </c>
    </row>
    <row r="269" s="13" customFormat="1">
      <c r="A269" s="13"/>
      <c r="B269" s="235"/>
      <c r="C269" s="236"/>
      <c r="D269" s="237" t="s">
        <v>176</v>
      </c>
      <c r="E269" s="238" t="s">
        <v>19</v>
      </c>
      <c r="F269" s="239" t="s">
        <v>419</v>
      </c>
      <c r="G269" s="236"/>
      <c r="H269" s="240">
        <v>96.599999999999994</v>
      </c>
      <c r="I269" s="241"/>
      <c r="J269" s="236"/>
      <c r="K269" s="236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176</v>
      </c>
      <c r="AU269" s="246" t="s">
        <v>84</v>
      </c>
      <c r="AV269" s="13" t="s">
        <v>84</v>
      </c>
      <c r="AW269" s="13" t="s">
        <v>36</v>
      </c>
      <c r="AX269" s="13" t="s">
        <v>75</v>
      </c>
      <c r="AY269" s="246" t="s">
        <v>165</v>
      </c>
    </row>
    <row r="270" s="13" customFormat="1">
      <c r="A270" s="13"/>
      <c r="B270" s="235"/>
      <c r="C270" s="236"/>
      <c r="D270" s="237" t="s">
        <v>176</v>
      </c>
      <c r="E270" s="238" t="s">
        <v>19</v>
      </c>
      <c r="F270" s="239" t="s">
        <v>420</v>
      </c>
      <c r="G270" s="236"/>
      <c r="H270" s="240">
        <v>45.856000000000002</v>
      </c>
      <c r="I270" s="241"/>
      <c r="J270" s="236"/>
      <c r="K270" s="236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176</v>
      </c>
      <c r="AU270" s="246" t="s">
        <v>84</v>
      </c>
      <c r="AV270" s="13" t="s">
        <v>84</v>
      </c>
      <c r="AW270" s="13" t="s">
        <v>36</v>
      </c>
      <c r="AX270" s="13" t="s">
        <v>75</v>
      </c>
      <c r="AY270" s="246" t="s">
        <v>165</v>
      </c>
    </row>
    <row r="271" s="15" customFormat="1">
      <c r="A271" s="15"/>
      <c r="B271" s="257"/>
      <c r="C271" s="258"/>
      <c r="D271" s="237" t="s">
        <v>176</v>
      </c>
      <c r="E271" s="259" t="s">
        <v>19</v>
      </c>
      <c r="F271" s="260" t="s">
        <v>180</v>
      </c>
      <c r="G271" s="258"/>
      <c r="H271" s="261">
        <v>171.107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7" t="s">
        <v>176</v>
      </c>
      <c r="AU271" s="267" t="s">
        <v>84</v>
      </c>
      <c r="AV271" s="15" t="s">
        <v>172</v>
      </c>
      <c r="AW271" s="15" t="s">
        <v>36</v>
      </c>
      <c r="AX271" s="15" t="s">
        <v>82</v>
      </c>
      <c r="AY271" s="267" t="s">
        <v>165</v>
      </c>
    </row>
    <row r="272" s="13" customFormat="1">
      <c r="A272" s="13"/>
      <c r="B272" s="235"/>
      <c r="C272" s="236"/>
      <c r="D272" s="237" t="s">
        <v>176</v>
      </c>
      <c r="E272" s="236"/>
      <c r="F272" s="239" t="s">
        <v>421</v>
      </c>
      <c r="G272" s="236"/>
      <c r="H272" s="240">
        <v>325.10300000000001</v>
      </c>
      <c r="I272" s="241"/>
      <c r="J272" s="236"/>
      <c r="K272" s="236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176</v>
      </c>
      <c r="AU272" s="246" t="s">
        <v>84</v>
      </c>
      <c r="AV272" s="13" t="s">
        <v>84</v>
      </c>
      <c r="AW272" s="13" t="s">
        <v>4</v>
      </c>
      <c r="AX272" s="13" t="s">
        <v>82</v>
      </c>
      <c r="AY272" s="246" t="s">
        <v>165</v>
      </c>
    </row>
    <row r="273" s="2" customFormat="1" ht="16.5" customHeight="1">
      <c r="A273" s="41"/>
      <c r="B273" s="42"/>
      <c r="C273" s="268" t="s">
        <v>422</v>
      </c>
      <c r="D273" s="268" t="s">
        <v>242</v>
      </c>
      <c r="E273" s="269" t="s">
        <v>423</v>
      </c>
      <c r="F273" s="270" t="s">
        <v>424</v>
      </c>
      <c r="G273" s="271" t="s">
        <v>245</v>
      </c>
      <c r="H273" s="272">
        <v>31.856999999999999</v>
      </c>
      <c r="I273" s="273"/>
      <c r="J273" s="274">
        <f>ROUND(I273*H273,2)</f>
        <v>0</v>
      </c>
      <c r="K273" s="270" t="s">
        <v>171</v>
      </c>
      <c r="L273" s="275"/>
      <c r="M273" s="276" t="s">
        <v>19</v>
      </c>
      <c r="N273" s="277" t="s">
        <v>46</v>
      </c>
      <c r="O273" s="87"/>
      <c r="P273" s="226">
        <f>O273*H273</f>
        <v>0</v>
      </c>
      <c r="Q273" s="226">
        <v>1</v>
      </c>
      <c r="R273" s="226">
        <f>Q273*H273</f>
        <v>31.856999999999999</v>
      </c>
      <c r="S273" s="226">
        <v>0</v>
      </c>
      <c r="T273" s="22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8" t="s">
        <v>230</v>
      </c>
      <c r="AT273" s="228" t="s">
        <v>242</v>
      </c>
      <c r="AU273" s="228" t="s">
        <v>84</v>
      </c>
      <c r="AY273" s="20" t="s">
        <v>165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20" t="s">
        <v>82</v>
      </c>
      <c r="BK273" s="229">
        <f>ROUND(I273*H273,2)</f>
        <v>0</v>
      </c>
      <c r="BL273" s="20" t="s">
        <v>172</v>
      </c>
      <c r="BM273" s="228" t="s">
        <v>425</v>
      </c>
    </row>
    <row r="274" s="13" customFormat="1">
      <c r="A274" s="13"/>
      <c r="B274" s="235"/>
      <c r="C274" s="236"/>
      <c r="D274" s="237" t="s">
        <v>176</v>
      </c>
      <c r="E274" s="238" t="s">
        <v>19</v>
      </c>
      <c r="F274" s="239" t="s">
        <v>426</v>
      </c>
      <c r="G274" s="236"/>
      <c r="H274" s="240">
        <v>796.41300000000001</v>
      </c>
      <c r="I274" s="241"/>
      <c r="J274" s="236"/>
      <c r="K274" s="236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176</v>
      </c>
      <c r="AU274" s="246" t="s">
        <v>84</v>
      </c>
      <c r="AV274" s="13" t="s">
        <v>84</v>
      </c>
      <c r="AW274" s="13" t="s">
        <v>36</v>
      </c>
      <c r="AX274" s="13" t="s">
        <v>82</v>
      </c>
      <c r="AY274" s="246" t="s">
        <v>165</v>
      </c>
    </row>
    <row r="275" s="13" customFormat="1">
      <c r="A275" s="13"/>
      <c r="B275" s="235"/>
      <c r="C275" s="236"/>
      <c r="D275" s="237" t="s">
        <v>176</v>
      </c>
      <c r="E275" s="236"/>
      <c r="F275" s="239" t="s">
        <v>427</v>
      </c>
      <c r="G275" s="236"/>
      <c r="H275" s="240">
        <v>31.856999999999999</v>
      </c>
      <c r="I275" s="241"/>
      <c r="J275" s="236"/>
      <c r="K275" s="236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176</v>
      </c>
      <c r="AU275" s="246" t="s">
        <v>84</v>
      </c>
      <c r="AV275" s="13" t="s">
        <v>84</v>
      </c>
      <c r="AW275" s="13" t="s">
        <v>4</v>
      </c>
      <c r="AX275" s="13" t="s">
        <v>82</v>
      </c>
      <c r="AY275" s="246" t="s">
        <v>165</v>
      </c>
    </row>
    <row r="276" s="2" customFormat="1" ht="16.5" customHeight="1">
      <c r="A276" s="41"/>
      <c r="B276" s="42"/>
      <c r="C276" s="268" t="s">
        <v>428</v>
      </c>
      <c r="D276" s="268" t="s">
        <v>242</v>
      </c>
      <c r="E276" s="269" t="s">
        <v>429</v>
      </c>
      <c r="F276" s="270" t="s">
        <v>430</v>
      </c>
      <c r="G276" s="271" t="s">
        <v>245</v>
      </c>
      <c r="H276" s="272">
        <v>23.891999999999999</v>
      </c>
      <c r="I276" s="273"/>
      <c r="J276" s="274">
        <f>ROUND(I276*H276,2)</f>
        <v>0</v>
      </c>
      <c r="K276" s="270" t="s">
        <v>171</v>
      </c>
      <c r="L276" s="275"/>
      <c r="M276" s="276" t="s">
        <v>19</v>
      </c>
      <c r="N276" s="277" t="s">
        <v>46</v>
      </c>
      <c r="O276" s="87"/>
      <c r="P276" s="226">
        <f>O276*H276</f>
        <v>0</v>
      </c>
      <c r="Q276" s="226">
        <v>1</v>
      </c>
      <c r="R276" s="226">
        <f>Q276*H276</f>
        <v>23.891999999999999</v>
      </c>
      <c r="S276" s="226">
        <v>0</v>
      </c>
      <c r="T276" s="22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8" t="s">
        <v>230</v>
      </c>
      <c r="AT276" s="228" t="s">
        <v>242</v>
      </c>
      <c r="AU276" s="228" t="s">
        <v>84</v>
      </c>
      <c r="AY276" s="20" t="s">
        <v>165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20" t="s">
        <v>82</v>
      </c>
      <c r="BK276" s="229">
        <f>ROUND(I276*H276,2)</f>
        <v>0</v>
      </c>
      <c r="BL276" s="20" t="s">
        <v>172</v>
      </c>
      <c r="BM276" s="228" t="s">
        <v>431</v>
      </c>
    </row>
    <row r="277" s="13" customFormat="1">
      <c r="A277" s="13"/>
      <c r="B277" s="235"/>
      <c r="C277" s="236"/>
      <c r="D277" s="237" t="s">
        <v>176</v>
      </c>
      <c r="E277" s="238" t="s">
        <v>19</v>
      </c>
      <c r="F277" s="239" t="s">
        <v>426</v>
      </c>
      <c r="G277" s="236"/>
      <c r="H277" s="240">
        <v>796.41300000000001</v>
      </c>
      <c r="I277" s="241"/>
      <c r="J277" s="236"/>
      <c r="K277" s="236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176</v>
      </c>
      <c r="AU277" s="246" t="s">
        <v>84</v>
      </c>
      <c r="AV277" s="13" t="s">
        <v>84</v>
      </c>
      <c r="AW277" s="13" t="s">
        <v>36</v>
      </c>
      <c r="AX277" s="13" t="s">
        <v>82</v>
      </c>
      <c r="AY277" s="246" t="s">
        <v>165</v>
      </c>
    </row>
    <row r="278" s="13" customFormat="1">
      <c r="A278" s="13"/>
      <c r="B278" s="235"/>
      <c r="C278" s="236"/>
      <c r="D278" s="237" t="s">
        <v>176</v>
      </c>
      <c r="E278" s="236"/>
      <c r="F278" s="239" t="s">
        <v>432</v>
      </c>
      <c r="G278" s="236"/>
      <c r="H278" s="240">
        <v>23.891999999999999</v>
      </c>
      <c r="I278" s="241"/>
      <c r="J278" s="236"/>
      <c r="K278" s="236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176</v>
      </c>
      <c r="AU278" s="246" t="s">
        <v>84</v>
      </c>
      <c r="AV278" s="13" t="s">
        <v>84</v>
      </c>
      <c r="AW278" s="13" t="s">
        <v>4</v>
      </c>
      <c r="AX278" s="13" t="s">
        <v>82</v>
      </c>
      <c r="AY278" s="246" t="s">
        <v>165</v>
      </c>
    </row>
    <row r="279" s="2" customFormat="1" ht="24.15" customHeight="1">
      <c r="A279" s="41"/>
      <c r="B279" s="42"/>
      <c r="C279" s="217" t="s">
        <v>433</v>
      </c>
      <c r="D279" s="217" t="s">
        <v>167</v>
      </c>
      <c r="E279" s="218" t="s">
        <v>434</v>
      </c>
      <c r="F279" s="219" t="s">
        <v>435</v>
      </c>
      <c r="G279" s="220" t="s">
        <v>217</v>
      </c>
      <c r="H279" s="221">
        <v>684.82500000000005</v>
      </c>
      <c r="I279" s="222"/>
      <c r="J279" s="223">
        <f>ROUND(I279*H279,2)</f>
        <v>0</v>
      </c>
      <c r="K279" s="219" t="s">
        <v>171</v>
      </c>
      <c r="L279" s="47"/>
      <c r="M279" s="224" t="s">
        <v>19</v>
      </c>
      <c r="N279" s="225" t="s">
        <v>46</v>
      </c>
      <c r="O279" s="87"/>
      <c r="P279" s="226">
        <f>O279*H279</f>
        <v>0</v>
      </c>
      <c r="Q279" s="226">
        <v>0.216</v>
      </c>
      <c r="R279" s="226">
        <f>Q279*H279</f>
        <v>147.9222</v>
      </c>
      <c r="S279" s="226">
        <v>0</v>
      </c>
      <c r="T279" s="22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8" t="s">
        <v>172</v>
      </c>
      <c r="AT279" s="228" t="s">
        <v>167</v>
      </c>
      <c r="AU279" s="228" t="s">
        <v>84</v>
      </c>
      <c r="AY279" s="20" t="s">
        <v>165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20" t="s">
        <v>82</v>
      </c>
      <c r="BK279" s="229">
        <f>ROUND(I279*H279,2)</f>
        <v>0</v>
      </c>
      <c r="BL279" s="20" t="s">
        <v>172</v>
      </c>
      <c r="BM279" s="228" t="s">
        <v>436</v>
      </c>
    </row>
    <row r="280" s="2" customFormat="1">
      <c r="A280" s="41"/>
      <c r="B280" s="42"/>
      <c r="C280" s="43"/>
      <c r="D280" s="230" t="s">
        <v>174</v>
      </c>
      <c r="E280" s="43"/>
      <c r="F280" s="231" t="s">
        <v>437</v>
      </c>
      <c r="G280" s="43"/>
      <c r="H280" s="43"/>
      <c r="I280" s="232"/>
      <c r="J280" s="43"/>
      <c r="K280" s="43"/>
      <c r="L280" s="47"/>
      <c r="M280" s="233"/>
      <c r="N280" s="23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174</v>
      </c>
      <c r="AU280" s="20" t="s">
        <v>84</v>
      </c>
    </row>
    <row r="281" s="13" customFormat="1">
      <c r="A281" s="13"/>
      <c r="B281" s="235"/>
      <c r="C281" s="236"/>
      <c r="D281" s="237" t="s">
        <v>176</v>
      </c>
      <c r="E281" s="238" t="s">
        <v>19</v>
      </c>
      <c r="F281" s="239" t="s">
        <v>438</v>
      </c>
      <c r="G281" s="236"/>
      <c r="H281" s="240">
        <v>684.82500000000005</v>
      </c>
      <c r="I281" s="241"/>
      <c r="J281" s="236"/>
      <c r="K281" s="236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176</v>
      </c>
      <c r="AU281" s="246" t="s">
        <v>84</v>
      </c>
      <c r="AV281" s="13" t="s">
        <v>84</v>
      </c>
      <c r="AW281" s="13" t="s">
        <v>36</v>
      </c>
      <c r="AX281" s="13" t="s">
        <v>82</v>
      </c>
      <c r="AY281" s="246" t="s">
        <v>165</v>
      </c>
    </row>
    <row r="282" s="14" customFormat="1">
      <c r="A282" s="14"/>
      <c r="B282" s="247"/>
      <c r="C282" s="248"/>
      <c r="D282" s="237" t="s">
        <v>176</v>
      </c>
      <c r="E282" s="249" t="s">
        <v>19</v>
      </c>
      <c r="F282" s="250" t="s">
        <v>229</v>
      </c>
      <c r="G282" s="248"/>
      <c r="H282" s="249" t="s">
        <v>19</v>
      </c>
      <c r="I282" s="251"/>
      <c r="J282" s="248"/>
      <c r="K282" s="248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176</v>
      </c>
      <c r="AU282" s="256" t="s">
        <v>84</v>
      </c>
      <c r="AV282" s="14" t="s">
        <v>82</v>
      </c>
      <c r="AW282" s="14" t="s">
        <v>36</v>
      </c>
      <c r="AX282" s="14" t="s">
        <v>75</v>
      </c>
      <c r="AY282" s="256" t="s">
        <v>165</v>
      </c>
    </row>
    <row r="283" s="2" customFormat="1" ht="21.75" customHeight="1">
      <c r="A283" s="41"/>
      <c r="B283" s="42"/>
      <c r="C283" s="217" t="s">
        <v>439</v>
      </c>
      <c r="D283" s="217" t="s">
        <v>167</v>
      </c>
      <c r="E283" s="218" t="s">
        <v>440</v>
      </c>
      <c r="F283" s="219" t="s">
        <v>441</v>
      </c>
      <c r="G283" s="220" t="s">
        <v>217</v>
      </c>
      <c r="H283" s="221">
        <v>93.700000000000003</v>
      </c>
      <c r="I283" s="222"/>
      <c r="J283" s="223">
        <f>ROUND(I283*H283,2)</f>
        <v>0</v>
      </c>
      <c r="K283" s="219" t="s">
        <v>19</v>
      </c>
      <c r="L283" s="47"/>
      <c r="M283" s="224" t="s">
        <v>19</v>
      </c>
      <c r="N283" s="225" t="s">
        <v>46</v>
      </c>
      <c r="O283" s="87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8" t="s">
        <v>172</v>
      </c>
      <c r="AT283" s="228" t="s">
        <v>167</v>
      </c>
      <c r="AU283" s="228" t="s">
        <v>84</v>
      </c>
      <c r="AY283" s="20" t="s">
        <v>165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20" t="s">
        <v>82</v>
      </c>
      <c r="BK283" s="229">
        <f>ROUND(I283*H283,2)</f>
        <v>0</v>
      </c>
      <c r="BL283" s="20" t="s">
        <v>172</v>
      </c>
      <c r="BM283" s="228" t="s">
        <v>442</v>
      </c>
    </row>
    <row r="284" s="13" customFormat="1">
      <c r="A284" s="13"/>
      <c r="B284" s="235"/>
      <c r="C284" s="236"/>
      <c r="D284" s="237" t="s">
        <v>176</v>
      </c>
      <c r="E284" s="238" t="s">
        <v>19</v>
      </c>
      <c r="F284" s="239" t="s">
        <v>380</v>
      </c>
      <c r="G284" s="236"/>
      <c r="H284" s="240">
        <v>93.700000000000003</v>
      </c>
      <c r="I284" s="241"/>
      <c r="J284" s="236"/>
      <c r="K284" s="236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176</v>
      </c>
      <c r="AU284" s="246" t="s">
        <v>84</v>
      </c>
      <c r="AV284" s="13" t="s">
        <v>84</v>
      </c>
      <c r="AW284" s="13" t="s">
        <v>36</v>
      </c>
      <c r="AX284" s="13" t="s">
        <v>82</v>
      </c>
      <c r="AY284" s="246" t="s">
        <v>165</v>
      </c>
    </row>
    <row r="285" s="2" customFormat="1" ht="16.5" customHeight="1">
      <c r="A285" s="41"/>
      <c r="B285" s="42"/>
      <c r="C285" s="217" t="s">
        <v>443</v>
      </c>
      <c r="D285" s="217" t="s">
        <v>167</v>
      </c>
      <c r="E285" s="218" t="s">
        <v>444</v>
      </c>
      <c r="F285" s="219" t="s">
        <v>445</v>
      </c>
      <c r="G285" s="220" t="s">
        <v>340</v>
      </c>
      <c r="H285" s="221">
        <v>23.699999999999999</v>
      </c>
      <c r="I285" s="222"/>
      <c r="J285" s="223">
        <f>ROUND(I285*H285,2)</f>
        <v>0</v>
      </c>
      <c r="K285" s="219" t="s">
        <v>19</v>
      </c>
      <c r="L285" s="47"/>
      <c r="M285" s="224" t="s">
        <v>19</v>
      </c>
      <c r="N285" s="225" t="s">
        <v>46</v>
      </c>
      <c r="O285" s="87"/>
      <c r="P285" s="226">
        <f>O285*H285</f>
        <v>0</v>
      </c>
      <c r="Q285" s="226">
        <v>0.34999999999999998</v>
      </c>
      <c r="R285" s="226">
        <f>Q285*H285</f>
        <v>8.2949999999999999</v>
      </c>
      <c r="S285" s="226">
        <v>0</v>
      </c>
      <c r="T285" s="22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8" t="s">
        <v>172</v>
      </c>
      <c r="AT285" s="228" t="s">
        <v>167</v>
      </c>
      <c r="AU285" s="228" t="s">
        <v>84</v>
      </c>
      <c r="AY285" s="20" t="s">
        <v>165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20" t="s">
        <v>82</v>
      </c>
      <c r="BK285" s="229">
        <f>ROUND(I285*H285,2)</f>
        <v>0</v>
      </c>
      <c r="BL285" s="20" t="s">
        <v>172</v>
      </c>
      <c r="BM285" s="228" t="s">
        <v>446</v>
      </c>
    </row>
    <row r="286" s="13" customFormat="1">
      <c r="A286" s="13"/>
      <c r="B286" s="235"/>
      <c r="C286" s="236"/>
      <c r="D286" s="237" t="s">
        <v>176</v>
      </c>
      <c r="E286" s="238" t="s">
        <v>19</v>
      </c>
      <c r="F286" s="239" t="s">
        <v>447</v>
      </c>
      <c r="G286" s="236"/>
      <c r="H286" s="240">
        <v>23.699999999999999</v>
      </c>
      <c r="I286" s="241"/>
      <c r="J286" s="236"/>
      <c r="K286" s="236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176</v>
      </c>
      <c r="AU286" s="246" t="s">
        <v>84</v>
      </c>
      <c r="AV286" s="13" t="s">
        <v>84</v>
      </c>
      <c r="AW286" s="13" t="s">
        <v>36</v>
      </c>
      <c r="AX286" s="13" t="s">
        <v>82</v>
      </c>
      <c r="AY286" s="246" t="s">
        <v>165</v>
      </c>
    </row>
    <row r="287" s="14" customFormat="1">
      <c r="A287" s="14"/>
      <c r="B287" s="247"/>
      <c r="C287" s="248"/>
      <c r="D287" s="237" t="s">
        <v>176</v>
      </c>
      <c r="E287" s="249" t="s">
        <v>19</v>
      </c>
      <c r="F287" s="250" t="s">
        <v>229</v>
      </c>
      <c r="G287" s="248"/>
      <c r="H287" s="249" t="s">
        <v>19</v>
      </c>
      <c r="I287" s="251"/>
      <c r="J287" s="248"/>
      <c r="K287" s="248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176</v>
      </c>
      <c r="AU287" s="256" t="s">
        <v>84</v>
      </c>
      <c r="AV287" s="14" t="s">
        <v>82</v>
      </c>
      <c r="AW287" s="14" t="s">
        <v>36</v>
      </c>
      <c r="AX287" s="14" t="s">
        <v>75</v>
      </c>
      <c r="AY287" s="256" t="s">
        <v>165</v>
      </c>
    </row>
    <row r="288" s="2" customFormat="1" ht="16.5" customHeight="1">
      <c r="A288" s="41"/>
      <c r="B288" s="42"/>
      <c r="C288" s="217" t="s">
        <v>448</v>
      </c>
      <c r="D288" s="217" t="s">
        <v>167</v>
      </c>
      <c r="E288" s="218" t="s">
        <v>449</v>
      </c>
      <c r="F288" s="219" t="s">
        <v>450</v>
      </c>
      <c r="G288" s="220" t="s">
        <v>217</v>
      </c>
      <c r="H288" s="221">
        <v>2233.855</v>
      </c>
      <c r="I288" s="222"/>
      <c r="J288" s="223">
        <f>ROUND(I288*H288,2)</f>
        <v>0</v>
      </c>
      <c r="K288" s="219" t="s">
        <v>171</v>
      </c>
      <c r="L288" s="47"/>
      <c r="M288" s="224" t="s">
        <v>19</v>
      </c>
      <c r="N288" s="225" t="s">
        <v>46</v>
      </c>
      <c r="O288" s="87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8" t="s">
        <v>172</v>
      </c>
      <c r="AT288" s="228" t="s">
        <v>167</v>
      </c>
      <c r="AU288" s="228" t="s">
        <v>84</v>
      </c>
      <c r="AY288" s="20" t="s">
        <v>165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20" t="s">
        <v>82</v>
      </c>
      <c r="BK288" s="229">
        <f>ROUND(I288*H288,2)</f>
        <v>0</v>
      </c>
      <c r="BL288" s="20" t="s">
        <v>172</v>
      </c>
      <c r="BM288" s="228" t="s">
        <v>451</v>
      </c>
    </row>
    <row r="289" s="2" customFormat="1">
      <c r="A289" s="41"/>
      <c r="B289" s="42"/>
      <c r="C289" s="43"/>
      <c r="D289" s="230" t="s">
        <v>174</v>
      </c>
      <c r="E289" s="43"/>
      <c r="F289" s="231" t="s">
        <v>452</v>
      </c>
      <c r="G289" s="43"/>
      <c r="H289" s="43"/>
      <c r="I289" s="232"/>
      <c r="J289" s="43"/>
      <c r="K289" s="43"/>
      <c r="L289" s="47"/>
      <c r="M289" s="233"/>
      <c r="N289" s="23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174</v>
      </c>
      <c r="AU289" s="20" t="s">
        <v>84</v>
      </c>
    </row>
    <row r="290" s="13" customFormat="1">
      <c r="A290" s="13"/>
      <c r="B290" s="235"/>
      <c r="C290" s="236"/>
      <c r="D290" s="237" t="s">
        <v>176</v>
      </c>
      <c r="E290" s="238" t="s">
        <v>19</v>
      </c>
      <c r="F290" s="239" t="s">
        <v>453</v>
      </c>
      <c r="G290" s="236"/>
      <c r="H290" s="240">
        <v>2233.855</v>
      </c>
      <c r="I290" s="241"/>
      <c r="J290" s="236"/>
      <c r="K290" s="236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176</v>
      </c>
      <c r="AU290" s="246" t="s">
        <v>84</v>
      </c>
      <c r="AV290" s="13" t="s">
        <v>84</v>
      </c>
      <c r="AW290" s="13" t="s">
        <v>36</v>
      </c>
      <c r="AX290" s="13" t="s">
        <v>82</v>
      </c>
      <c r="AY290" s="246" t="s">
        <v>165</v>
      </c>
    </row>
    <row r="291" s="2" customFormat="1" ht="24.15" customHeight="1">
      <c r="A291" s="41"/>
      <c r="B291" s="42"/>
      <c r="C291" s="217" t="s">
        <v>454</v>
      </c>
      <c r="D291" s="217" t="s">
        <v>167</v>
      </c>
      <c r="E291" s="218" t="s">
        <v>455</v>
      </c>
      <c r="F291" s="219" t="s">
        <v>456</v>
      </c>
      <c r="G291" s="220" t="s">
        <v>217</v>
      </c>
      <c r="H291" s="221">
        <v>2233.855</v>
      </c>
      <c r="I291" s="222"/>
      <c r="J291" s="223">
        <f>ROUND(I291*H291,2)</f>
        <v>0</v>
      </c>
      <c r="K291" s="219" t="s">
        <v>171</v>
      </c>
      <c r="L291" s="47"/>
      <c r="M291" s="224" t="s">
        <v>19</v>
      </c>
      <c r="N291" s="225" t="s">
        <v>46</v>
      </c>
      <c r="O291" s="87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8" t="s">
        <v>172</v>
      </c>
      <c r="AT291" s="228" t="s">
        <v>167</v>
      </c>
      <c r="AU291" s="228" t="s">
        <v>84</v>
      </c>
      <c r="AY291" s="20" t="s">
        <v>165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20" t="s">
        <v>82</v>
      </c>
      <c r="BK291" s="229">
        <f>ROUND(I291*H291,2)</f>
        <v>0</v>
      </c>
      <c r="BL291" s="20" t="s">
        <v>172</v>
      </c>
      <c r="BM291" s="228" t="s">
        <v>457</v>
      </c>
    </row>
    <row r="292" s="2" customFormat="1">
      <c r="A292" s="41"/>
      <c r="B292" s="42"/>
      <c r="C292" s="43"/>
      <c r="D292" s="230" t="s">
        <v>174</v>
      </c>
      <c r="E292" s="43"/>
      <c r="F292" s="231" t="s">
        <v>458</v>
      </c>
      <c r="G292" s="43"/>
      <c r="H292" s="43"/>
      <c r="I292" s="232"/>
      <c r="J292" s="43"/>
      <c r="K292" s="43"/>
      <c r="L292" s="47"/>
      <c r="M292" s="233"/>
      <c r="N292" s="23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174</v>
      </c>
      <c r="AU292" s="20" t="s">
        <v>84</v>
      </c>
    </row>
    <row r="293" s="13" customFormat="1">
      <c r="A293" s="13"/>
      <c r="B293" s="235"/>
      <c r="C293" s="236"/>
      <c r="D293" s="237" t="s">
        <v>176</v>
      </c>
      <c r="E293" s="238" t="s">
        <v>19</v>
      </c>
      <c r="F293" s="239" t="s">
        <v>459</v>
      </c>
      <c r="G293" s="236"/>
      <c r="H293" s="240">
        <v>2233.855</v>
      </c>
      <c r="I293" s="241"/>
      <c r="J293" s="236"/>
      <c r="K293" s="236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176</v>
      </c>
      <c r="AU293" s="246" t="s">
        <v>84</v>
      </c>
      <c r="AV293" s="13" t="s">
        <v>84</v>
      </c>
      <c r="AW293" s="13" t="s">
        <v>36</v>
      </c>
      <c r="AX293" s="13" t="s">
        <v>82</v>
      </c>
      <c r="AY293" s="246" t="s">
        <v>165</v>
      </c>
    </row>
    <row r="294" s="14" customFormat="1">
      <c r="A294" s="14"/>
      <c r="B294" s="247"/>
      <c r="C294" s="248"/>
      <c r="D294" s="237" t="s">
        <v>176</v>
      </c>
      <c r="E294" s="249" t="s">
        <v>19</v>
      </c>
      <c r="F294" s="250" t="s">
        <v>229</v>
      </c>
      <c r="G294" s="248"/>
      <c r="H294" s="249" t="s">
        <v>19</v>
      </c>
      <c r="I294" s="251"/>
      <c r="J294" s="248"/>
      <c r="K294" s="248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176</v>
      </c>
      <c r="AU294" s="256" t="s">
        <v>84</v>
      </c>
      <c r="AV294" s="14" t="s">
        <v>82</v>
      </c>
      <c r="AW294" s="14" t="s">
        <v>36</v>
      </c>
      <c r="AX294" s="14" t="s">
        <v>75</v>
      </c>
      <c r="AY294" s="256" t="s">
        <v>165</v>
      </c>
    </row>
    <row r="295" s="12" customFormat="1" ht="22.8" customHeight="1">
      <c r="A295" s="12"/>
      <c r="B295" s="201"/>
      <c r="C295" s="202"/>
      <c r="D295" s="203" t="s">
        <v>74</v>
      </c>
      <c r="E295" s="215" t="s">
        <v>230</v>
      </c>
      <c r="F295" s="215" t="s">
        <v>460</v>
      </c>
      <c r="G295" s="202"/>
      <c r="H295" s="202"/>
      <c r="I295" s="205"/>
      <c r="J295" s="216">
        <f>BK295</f>
        <v>0</v>
      </c>
      <c r="K295" s="202"/>
      <c r="L295" s="207"/>
      <c r="M295" s="208"/>
      <c r="N295" s="209"/>
      <c r="O295" s="209"/>
      <c r="P295" s="210">
        <f>SUM(P296:P299)</f>
        <v>0</v>
      </c>
      <c r="Q295" s="209"/>
      <c r="R295" s="210">
        <f>SUM(R296:R299)</f>
        <v>18.588460000000001</v>
      </c>
      <c r="S295" s="209"/>
      <c r="T295" s="211">
        <f>SUM(T296:T299)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2" t="s">
        <v>82</v>
      </c>
      <c r="AT295" s="213" t="s">
        <v>74</v>
      </c>
      <c r="AU295" s="213" t="s">
        <v>82</v>
      </c>
      <c r="AY295" s="212" t="s">
        <v>165</v>
      </c>
      <c r="BK295" s="214">
        <f>SUM(BK296:BK299)</f>
        <v>0</v>
      </c>
    </row>
    <row r="296" s="2" customFormat="1" ht="24.15" customHeight="1">
      <c r="A296" s="41"/>
      <c r="B296" s="42"/>
      <c r="C296" s="217" t="s">
        <v>461</v>
      </c>
      <c r="D296" s="217" t="s">
        <v>167</v>
      </c>
      <c r="E296" s="218" t="s">
        <v>462</v>
      </c>
      <c r="F296" s="219" t="s">
        <v>463</v>
      </c>
      <c r="G296" s="220" t="s">
        <v>361</v>
      </c>
      <c r="H296" s="221">
        <v>3</v>
      </c>
      <c r="I296" s="222"/>
      <c r="J296" s="223">
        <f>ROUND(I296*H296,2)</f>
        <v>0</v>
      </c>
      <c r="K296" s="219" t="s">
        <v>19</v>
      </c>
      <c r="L296" s="47"/>
      <c r="M296" s="224" t="s">
        <v>19</v>
      </c>
      <c r="N296" s="225" t="s">
        <v>46</v>
      </c>
      <c r="O296" s="87"/>
      <c r="P296" s="226">
        <f>O296*H296</f>
        <v>0</v>
      </c>
      <c r="Q296" s="226">
        <v>6</v>
      </c>
      <c r="R296" s="226">
        <f>Q296*H296</f>
        <v>18</v>
      </c>
      <c r="S296" s="226">
        <v>0</v>
      </c>
      <c r="T296" s="22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8" t="s">
        <v>172</v>
      </c>
      <c r="AT296" s="228" t="s">
        <v>167</v>
      </c>
      <c r="AU296" s="228" t="s">
        <v>84</v>
      </c>
      <c r="AY296" s="20" t="s">
        <v>165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20" t="s">
        <v>82</v>
      </c>
      <c r="BK296" s="229">
        <f>ROUND(I296*H296,2)</f>
        <v>0</v>
      </c>
      <c r="BL296" s="20" t="s">
        <v>172</v>
      </c>
      <c r="BM296" s="228" t="s">
        <v>464</v>
      </c>
    </row>
    <row r="297" s="13" customFormat="1">
      <c r="A297" s="13"/>
      <c r="B297" s="235"/>
      <c r="C297" s="236"/>
      <c r="D297" s="237" t="s">
        <v>176</v>
      </c>
      <c r="E297" s="238" t="s">
        <v>19</v>
      </c>
      <c r="F297" s="239" t="s">
        <v>465</v>
      </c>
      <c r="G297" s="236"/>
      <c r="H297" s="240">
        <v>3</v>
      </c>
      <c r="I297" s="241"/>
      <c r="J297" s="236"/>
      <c r="K297" s="236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176</v>
      </c>
      <c r="AU297" s="246" t="s">
        <v>84</v>
      </c>
      <c r="AV297" s="13" t="s">
        <v>84</v>
      </c>
      <c r="AW297" s="13" t="s">
        <v>36</v>
      </c>
      <c r="AX297" s="13" t="s">
        <v>82</v>
      </c>
      <c r="AY297" s="246" t="s">
        <v>165</v>
      </c>
    </row>
    <row r="298" s="2" customFormat="1" ht="16.5" customHeight="1">
      <c r="A298" s="41"/>
      <c r="B298" s="42"/>
      <c r="C298" s="217" t="s">
        <v>466</v>
      </c>
      <c r="D298" s="217" t="s">
        <v>167</v>
      </c>
      <c r="E298" s="218" t="s">
        <v>467</v>
      </c>
      <c r="F298" s="219" t="s">
        <v>468</v>
      </c>
      <c r="G298" s="220" t="s">
        <v>354</v>
      </c>
      <c r="H298" s="221">
        <v>1</v>
      </c>
      <c r="I298" s="222"/>
      <c r="J298" s="223">
        <f>ROUND(I298*H298,2)</f>
        <v>0</v>
      </c>
      <c r="K298" s="219" t="s">
        <v>19</v>
      </c>
      <c r="L298" s="47"/>
      <c r="M298" s="224" t="s">
        <v>19</v>
      </c>
      <c r="N298" s="225" t="s">
        <v>46</v>
      </c>
      <c r="O298" s="87"/>
      <c r="P298" s="226">
        <f>O298*H298</f>
        <v>0</v>
      </c>
      <c r="Q298" s="226">
        <v>0.58845999999999998</v>
      </c>
      <c r="R298" s="226">
        <f>Q298*H298</f>
        <v>0.58845999999999998</v>
      </c>
      <c r="S298" s="226">
        <v>0</v>
      </c>
      <c r="T298" s="22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8" t="s">
        <v>172</v>
      </c>
      <c r="AT298" s="228" t="s">
        <v>167</v>
      </c>
      <c r="AU298" s="228" t="s">
        <v>84</v>
      </c>
      <c r="AY298" s="20" t="s">
        <v>165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20" t="s">
        <v>82</v>
      </c>
      <c r="BK298" s="229">
        <f>ROUND(I298*H298,2)</f>
        <v>0</v>
      </c>
      <c r="BL298" s="20" t="s">
        <v>172</v>
      </c>
      <c r="BM298" s="228" t="s">
        <v>469</v>
      </c>
    </row>
    <row r="299" s="13" customFormat="1">
      <c r="A299" s="13"/>
      <c r="B299" s="235"/>
      <c r="C299" s="236"/>
      <c r="D299" s="237" t="s">
        <v>176</v>
      </c>
      <c r="E299" s="238" t="s">
        <v>19</v>
      </c>
      <c r="F299" s="239" t="s">
        <v>356</v>
      </c>
      <c r="G299" s="236"/>
      <c r="H299" s="240">
        <v>1</v>
      </c>
      <c r="I299" s="241"/>
      <c r="J299" s="236"/>
      <c r="K299" s="236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176</v>
      </c>
      <c r="AU299" s="246" t="s">
        <v>84</v>
      </c>
      <c r="AV299" s="13" t="s">
        <v>84</v>
      </c>
      <c r="AW299" s="13" t="s">
        <v>36</v>
      </c>
      <c r="AX299" s="13" t="s">
        <v>82</v>
      </c>
      <c r="AY299" s="246" t="s">
        <v>165</v>
      </c>
    </row>
    <row r="300" s="12" customFormat="1" ht="22.8" customHeight="1">
      <c r="A300" s="12"/>
      <c r="B300" s="201"/>
      <c r="C300" s="202"/>
      <c r="D300" s="203" t="s">
        <v>74</v>
      </c>
      <c r="E300" s="215" t="s">
        <v>235</v>
      </c>
      <c r="F300" s="215" t="s">
        <v>470</v>
      </c>
      <c r="G300" s="202"/>
      <c r="H300" s="202"/>
      <c r="I300" s="205"/>
      <c r="J300" s="216">
        <f>BK300</f>
        <v>0</v>
      </c>
      <c r="K300" s="202"/>
      <c r="L300" s="207"/>
      <c r="M300" s="208"/>
      <c r="N300" s="209"/>
      <c r="O300" s="209"/>
      <c r="P300" s="210">
        <f>SUM(P301:P316)</f>
        <v>0</v>
      </c>
      <c r="Q300" s="209"/>
      <c r="R300" s="210">
        <f>SUM(R301:R316)</f>
        <v>56.067231</v>
      </c>
      <c r="S300" s="209"/>
      <c r="T300" s="211">
        <f>SUM(T301:T316)</f>
        <v>22.338550000000001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2" t="s">
        <v>82</v>
      </c>
      <c r="AT300" s="213" t="s">
        <v>74</v>
      </c>
      <c r="AU300" s="213" t="s">
        <v>82</v>
      </c>
      <c r="AY300" s="212" t="s">
        <v>165</v>
      </c>
      <c r="BK300" s="214">
        <f>SUM(BK301:BK316)</f>
        <v>0</v>
      </c>
    </row>
    <row r="301" s="2" customFormat="1" ht="33" customHeight="1">
      <c r="A301" s="41"/>
      <c r="B301" s="42"/>
      <c r="C301" s="217" t="s">
        <v>471</v>
      </c>
      <c r="D301" s="217" t="s">
        <v>167</v>
      </c>
      <c r="E301" s="218" t="s">
        <v>472</v>
      </c>
      <c r="F301" s="219" t="s">
        <v>473</v>
      </c>
      <c r="G301" s="220" t="s">
        <v>340</v>
      </c>
      <c r="H301" s="221">
        <v>23.699999999999999</v>
      </c>
      <c r="I301" s="222"/>
      <c r="J301" s="223">
        <f>ROUND(I301*H301,2)</f>
        <v>0</v>
      </c>
      <c r="K301" s="219" t="s">
        <v>171</v>
      </c>
      <c r="L301" s="47"/>
      <c r="M301" s="224" t="s">
        <v>19</v>
      </c>
      <c r="N301" s="225" t="s">
        <v>46</v>
      </c>
      <c r="O301" s="87"/>
      <c r="P301" s="226">
        <f>O301*H301</f>
        <v>0</v>
      </c>
      <c r="Q301" s="226">
        <v>0.00060999999999999997</v>
      </c>
      <c r="R301" s="226">
        <f>Q301*H301</f>
        <v>0.014456999999999999</v>
      </c>
      <c r="S301" s="226">
        <v>0</v>
      </c>
      <c r="T301" s="22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8" t="s">
        <v>172</v>
      </c>
      <c r="AT301" s="228" t="s">
        <v>167</v>
      </c>
      <c r="AU301" s="228" t="s">
        <v>84</v>
      </c>
      <c r="AY301" s="20" t="s">
        <v>165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20" t="s">
        <v>82</v>
      </c>
      <c r="BK301" s="229">
        <f>ROUND(I301*H301,2)</f>
        <v>0</v>
      </c>
      <c r="BL301" s="20" t="s">
        <v>172</v>
      </c>
      <c r="BM301" s="228" t="s">
        <v>474</v>
      </c>
    </row>
    <row r="302" s="2" customFormat="1">
      <c r="A302" s="41"/>
      <c r="B302" s="42"/>
      <c r="C302" s="43"/>
      <c r="D302" s="230" t="s">
        <v>174</v>
      </c>
      <c r="E302" s="43"/>
      <c r="F302" s="231" t="s">
        <v>475</v>
      </c>
      <c r="G302" s="43"/>
      <c r="H302" s="43"/>
      <c r="I302" s="232"/>
      <c r="J302" s="43"/>
      <c r="K302" s="43"/>
      <c r="L302" s="47"/>
      <c r="M302" s="233"/>
      <c r="N302" s="23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174</v>
      </c>
      <c r="AU302" s="20" t="s">
        <v>84</v>
      </c>
    </row>
    <row r="303" s="13" customFormat="1">
      <c r="A303" s="13"/>
      <c r="B303" s="235"/>
      <c r="C303" s="236"/>
      <c r="D303" s="237" t="s">
        <v>176</v>
      </c>
      <c r="E303" s="238" t="s">
        <v>19</v>
      </c>
      <c r="F303" s="239" t="s">
        <v>447</v>
      </c>
      <c r="G303" s="236"/>
      <c r="H303" s="240">
        <v>23.699999999999999</v>
      </c>
      <c r="I303" s="241"/>
      <c r="J303" s="236"/>
      <c r="K303" s="236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176</v>
      </c>
      <c r="AU303" s="246" t="s">
        <v>84</v>
      </c>
      <c r="AV303" s="13" t="s">
        <v>84</v>
      </c>
      <c r="AW303" s="13" t="s">
        <v>36</v>
      </c>
      <c r="AX303" s="13" t="s">
        <v>82</v>
      </c>
      <c r="AY303" s="246" t="s">
        <v>165</v>
      </c>
    </row>
    <row r="304" s="14" customFormat="1">
      <c r="A304" s="14"/>
      <c r="B304" s="247"/>
      <c r="C304" s="248"/>
      <c r="D304" s="237" t="s">
        <v>176</v>
      </c>
      <c r="E304" s="249" t="s">
        <v>19</v>
      </c>
      <c r="F304" s="250" t="s">
        <v>229</v>
      </c>
      <c r="G304" s="248"/>
      <c r="H304" s="249" t="s">
        <v>19</v>
      </c>
      <c r="I304" s="251"/>
      <c r="J304" s="248"/>
      <c r="K304" s="248"/>
      <c r="L304" s="252"/>
      <c r="M304" s="253"/>
      <c r="N304" s="254"/>
      <c r="O304" s="254"/>
      <c r="P304" s="254"/>
      <c r="Q304" s="254"/>
      <c r="R304" s="254"/>
      <c r="S304" s="254"/>
      <c r="T304" s="25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6" t="s">
        <v>176</v>
      </c>
      <c r="AU304" s="256" t="s">
        <v>84</v>
      </c>
      <c r="AV304" s="14" t="s">
        <v>82</v>
      </c>
      <c r="AW304" s="14" t="s">
        <v>36</v>
      </c>
      <c r="AX304" s="14" t="s">
        <v>75</v>
      </c>
      <c r="AY304" s="256" t="s">
        <v>165</v>
      </c>
    </row>
    <row r="305" s="2" customFormat="1" ht="16.5" customHeight="1">
      <c r="A305" s="41"/>
      <c r="B305" s="42"/>
      <c r="C305" s="217" t="s">
        <v>476</v>
      </c>
      <c r="D305" s="217" t="s">
        <v>167</v>
      </c>
      <c r="E305" s="218" t="s">
        <v>477</v>
      </c>
      <c r="F305" s="219" t="s">
        <v>478</v>
      </c>
      <c r="G305" s="220" t="s">
        <v>340</v>
      </c>
      <c r="H305" s="221">
        <v>23.699999999999999</v>
      </c>
      <c r="I305" s="222"/>
      <c r="J305" s="223">
        <f>ROUND(I305*H305,2)</f>
        <v>0</v>
      </c>
      <c r="K305" s="219" t="s">
        <v>171</v>
      </c>
      <c r="L305" s="47"/>
      <c r="M305" s="224" t="s">
        <v>19</v>
      </c>
      <c r="N305" s="225" t="s">
        <v>46</v>
      </c>
      <c r="O305" s="87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8" t="s">
        <v>172</v>
      </c>
      <c r="AT305" s="228" t="s">
        <v>167</v>
      </c>
      <c r="AU305" s="228" t="s">
        <v>84</v>
      </c>
      <c r="AY305" s="20" t="s">
        <v>165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20" t="s">
        <v>82</v>
      </c>
      <c r="BK305" s="229">
        <f>ROUND(I305*H305,2)</f>
        <v>0</v>
      </c>
      <c r="BL305" s="20" t="s">
        <v>172</v>
      </c>
      <c r="BM305" s="228" t="s">
        <v>479</v>
      </c>
    </row>
    <row r="306" s="2" customFormat="1">
      <c r="A306" s="41"/>
      <c r="B306" s="42"/>
      <c r="C306" s="43"/>
      <c r="D306" s="230" t="s">
        <v>174</v>
      </c>
      <c r="E306" s="43"/>
      <c r="F306" s="231" t="s">
        <v>480</v>
      </c>
      <c r="G306" s="43"/>
      <c r="H306" s="43"/>
      <c r="I306" s="232"/>
      <c r="J306" s="43"/>
      <c r="K306" s="43"/>
      <c r="L306" s="47"/>
      <c r="M306" s="233"/>
      <c r="N306" s="23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174</v>
      </c>
      <c r="AU306" s="20" t="s">
        <v>84</v>
      </c>
    </row>
    <row r="307" s="13" customFormat="1">
      <c r="A307" s="13"/>
      <c r="B307" s="235"/>
      <c r="C307" s="236"/>
      <c r="D307" s="237" t="s">
        <v>176</v>
      </c>
      <c r="E307" s="238" t="s">
        <v>19</v>
      </c>
      <c r="F307" s="239" t="s">
        <v>481</v>
      </c>
      <c r="G307" s="236"/>
      <c r="H307" s="240">
        <v>23.699999999999999</v>
      </c>
      <c r="I307" s="241"/>
      <c r="J307" s="236"/>
      <c r="K307" s="236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176</v>
      </c>
      <c r="AU307" s="246" t="s">
        <v>84</v>
      </c>
      <c r="AV307" s="13" t="s">
        <v>84</v>
      </c>
      <c r="AW307" s="13" t="s">
        <v>36</v>
      </c>
      <c r="AX307" s="13" t="s">
        <v>82</v>
      </c>
      <c r="AY307" s="246" t="s">
        <v>165</v>
      </c>
    </row>
    <row r="308" s="2" customFormat="1" ht="24.15" customHeight="1">
      <c r="A308" s="41"/>
      <c r="B308" s="42"/>
      <c r="C308" s="217" t="s">
        <v>482</v>
      </c>
      <c r="D308" s="217" t="s">
        <v>167</v>
      </c>
      <c r="E308" s="218" t="s">
        <v>483</v>
      </c>
      <c r="F308" s="219" t="s">
        <v>484</v>
      </c>
      <c r="G308" s="220" t="s">
        <v>340</v>
      </c>
      <c r="H308" s="221">
        <v>186.59999999999999</v>
      </c>
      <c r="I308" s="222"/>
      <c r="J308" s="223">
        <f>ROUND(I308*H308,2)</f>
        <v>0</v>
      </c>
      <c r="K308" s="219" t="s">
        <v>171</v>
      </c>
      <c r="L308" s="47"/>
      <c r="M308" s="224" t="s">
        <v>19</v>
      </c>
      <c r="N308" s="225" t="s">
        <v>46</v>
      </c>
      <c r="O308" s="87"/>
      <c r="P308" s="226">
        <f>O308*H308</f>
        <v>0</v>
      </c>
      <c r="Q308" s="226">
        <v>0.16370999999999999</v>
      </c>
      <c r="R308" s="226">
        <f>Q308*H308</f>
        <v>30.548285999999997</v>
      </c>
      <c r="S308" s="226">
        <v>0</v>
      </c>
      <c r="T308" s="22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8" t="s">
        <v>172</v>
      </c>
      <c r="AT308" s="228" t="s">
        <v>167</v>
      </c>
      <c r="AU308" s="228" t="s">
        <v>84</v>
      </c>
      <c r="AY308" s="20" t="s">
        <v>165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20" t="s">
        <v>82</v>
      </c>
      <c r="BK308" s="229">
        <f>ROUND(I308*H308,2)</f>
        <v>0</v>
      </c>
      <c r="BL308" s="20" t="s">
        <v>172</v>
      </c>
      <c r="BM308" s="228" t="s">
        <v>485</v>
      </c>
    </row>
    <row r="309" s="2" customFormat="1">
      <c r="A309" s="41"/>
      <c r="B309" s="42"/>
      <c r="C309" s="43"/>
      <c r="D309" s="230" t="s">
        <v>174</v>
      </c>
      <c r="E309" s="43"/>
      <c r="F309" s="231" t="s">
        <v>486</v>
      </c>
      <c r="G309" s="43"/>
      <c r="H309" s="43"/>
      <c r="I309" s="232"/>
      <c r="J309" s="43"/>
      <c r="K309" s="43"/>
      <c r="L309" s="47"/>
      <c r="M309" s="233"/>
      <c r="N309" s="23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174</v>
      </c>
      <c r="AU309" s="20" t="s">
        <v>84</v>
      </c>
    </row>
    <row r="310" s="13" customFormat="1">
      <c r="A310" s="13"/>
      <c r="B310" s="235"/>
      <c r="C310" s="236"/>
      <c r="D310" s="237" t="s">
        <v>176</v>
      </c>
      <c r="E310" s="238" t="s">
        <v>19</v>
      </c>
      <c r="F310" s="239" t="s">
        <v>487</v>
      </c>
      <c r="G310" s="236"/>
      <c r="H310" s="240">
        <v>186.59999999999999</v>
      </c>
      <c r="I310" s="241"/>
      <c r="J310" s="236"/>
      <c r="K310" s="236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176</v>
      </c>
      <c r="AU310" s="246" t="s">
        <v>84</v>
      </c>
      <c r="AV310" s="13" t="s">
        <v>84</v>
      </c>
      <c r="AW310" s="13" t="s">
        <v>36</v>
      </c>
      <c r="AX310" s="13" t="s">
        <v>82</v>
      </c>
      <c r="AY310" s="246" t="s">
        <v>165</v>
      </c>
    </row>
    <row r="311" s="2" customFormat="1" ht="16.5" customHeight="1">
      <c r="A311" s="41"/>
      <c r="B311" s="42"/>
      <c r="C311" s="268" t="s">
        <v>488</v>
      </c>
      <c r="D311" s="268" t="s">
        <v>242</v>
      </c>
      <c r="E311" s="269" t="s">
        <v>489</v>
      </c>
      <c r="F311" s="270" t="s">
        <v>490</v>
      </c>
      <c r="G311" s="271" t="s">
        <v>340</v>
      </c>
      <c r="H311" s="272">
        <v>190.33199999999999</v>
      </c>
      <c r="I311" s="273"/>
      <c r="J311" s="274">
        <f>ROUND(I311*H311,2)</f>
        <v>0</v>
      </c>
      <c r="K311" s="270" t="s">
        <v>171</v>
      </c>
      <c r="L311" s="275"/>
      <c r="M311" s="276" t="s">
        <v>19</v>
      </c>
      <c r="N311" s="277" t="s">
        <v>46</v>
      </c>
      <c r="O311" s="87"/>
      <c r="P311" s="226">
        <f>O311*H311</f>
        <v>0</v>
      </c>
      <c r="Q311" s="226">
        <v>0.13400000000000001</v>
      </c>
      <c r="R311" s="226">
        <f>Q311*H311</f>
        <v>25.504488000000002</v>
      </c>
      <c r="S311" s="226">
        <v>0</v>
      </c>
      <c r="T311" s="22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8" t="s">
        <v>230</v>
      </c>
      <c r="AT311" s="228" t="s">
        <v>242</v>
      </c>
      <c r="AU311" s="228" t="s">
        <v>84</v>
      </c>
      <c r="AY311" s="20" t="s">
        <v>165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20" t="s">
        <v>82</v>
      </c>
      <c r="BK311" s="229">
        <f>ROUND(I311*H311,2)</f>
        <v>0</v>
      </c>
      <c r="BL311" s="20" t="s">
        <v>172</v>
      </c>
      <c r="BM311" s="228" t="s">
        <v>491</v>
      </c>
    </row>
    <row r="312" s="13" customFormat="1">
      <c r="A312" s="13"/>
      <c r="B312" s="235"/>
      <c r="C312" s="236"/>
      <c r="D312" s="237" t="s">
        <v>176</v>
      </c>
      <c r="E312" s="238" t="s">
        <v>19</v>
      </c>
      <c r="F312" s="239" t="s">
        <v>492</v>
      </c>
      <c r="G312" s="236"/>
      <c r="H312" s="240">
        <v>186.59999999999999</v>
      </c>
      <c r="I312" s="241"/>
      <c r="J312" s="236"/>
      <c r="K312" s="236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176</v>
      </c>
      <c r="AU312" s="246" t="s">
        <v>84</v>
      </c>
      <c r="AV312" s="13" t="s">
        <v>84</v>
      </c>
      <c r="AW312" s="13" t="s">
        <v>36</v>
      </c>
      <c r="AX312" s="13" t="s">
        <v>82</v>
      </c>
      <c r="AY312" s="246" t="s">
        <v>165</v>
      </c>
    </row>
    <row r="313" s="13" customFormat="1">
      <c r="A313" s="13"/>
      <c r="B313" s="235"/>
      <c r="C313" s="236"/>
      <c r="D313" s="237" t="s">
        <v>176</v>
      </c>
      <c r="E313" s="236"/>
      <c r="F313" s="239" t="s">
        <v>493</v>
      </c>
      <c r="G313" s="236"/>
      <c r="H313" s="240">
        <v>190.33199999999999</v>
      </c>
      <c r="I313" s="241"/>
      <c r="J313" s="236"/>
      <c r="K313" s="236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176</v>
      </c>
      <c r="AU313" s="246" t="s">
        <v>84</v>
      </c>
      <c r="AV313" s="13" t="s">
        <v>84</v>
      </c>
      <c r="AW313" s="13" t="s">
        <v>4</v>
      </c>
      <c r="AX313" s="13" t="s">
        <v>82</v>
      </c>
      <c r="AY313" s="246" t="s">
        <v>165</v>
      </c>
    </row>
    <row r="314" s="2" customFormat="1" ht="21.75" customHeight="1">
      <c r="A314" s="41"/>
      <c r="B314" s="42"/>
      <c r="C314" s="217" t="s">
        <v>494</v>
      </c>
      <c r="D314" s="217" t="s">
        <v>167</v>
      </c>
      <c r="E314" s="218" t="s">
        <v>495</v>
      </c>
      <c r="F314" s="219" t="s">
        <v>496</v>
      </c>
      <c r="G314" s="220" t="s">
        <v>217</v>
      </c>
      <c r="H314" s="221">
        <v>2233.855</v>
      </c>
      <c r="I314" s="222"/>
      <c r="J314" s="223">
        <f>ROUND(I314*H314,2)</f>
        <v>0</v>
      </c>
      <c r="K314" s="219" t="s">
        <v>171</v>
      </c>
      <c r="L314" s="47"/>
      <c r="M314" s="224" t="s">
        <v>19</v>
      </c>
      <c r="N314" s="225" t="s">
        <v>46</v>
      </c>
      <c r="O314" s="87"/>
      <c r="P314" s="226">
        <f>O314*H314</f>
        <v>0</v>
      </c>
      <c r="Q314" s="226">
        <v>0</v>
      </c>
      <c r="R314" s="226">
        <f>Q314*H314</f>
        <v>0</v>
      </c>
      <c r="S314" s="226">
        <v>0.01</v>
      </c>
      <c r="T314" s="227">
        <f>S314*H314</f>
        <v>22.338550000000001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8" t="s">
        <v>172</v>
      </c>
      <c r="AT314" s="228" t="s">
        <v>167</v>
      </c>
      <c r="AU314" s="228" t="s">
        <v>84</v>
      </c>
      <c r="AY314" s="20" t="s">
        <v>165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20" t="s">
        <v>82</v>
      </c>
      <c r="BK314" s="229">
        <f>ROUND(I314*H314,2)</f>
        <v>0</v>
      </c>
      <c r="BL314" s="20" t="s">
        <v>172</v>
      </c>
      <c r="BM314" s="228" t="s">
        <v>497</v>
      </c>
    </row>
    <row r="315" s="2" customFormat="1">
      <c r="A315" s="41"/>
      <c r="B315" s="42"/>
      <c r="C315" s="43"/>
      <c r="D315" s="230" t="s">
        <v>174</v>
      </c>
      <c r="E315" s="43"/>
      <c r="F315" s="231" t="s">
        <v>498</v>
      </c>
      <c r="G315" s="43"/>
      <c r="H315" s="43"/>
      <c r="I315" s="232"/>
      <c r="J315" s="43"/>
      <c r="K315" s="43"/>
      <c r="L315" s="47"/>
      <c r="M315" s="233"/>
      <c r="N315" s="234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174</v>
      </c>
      <c r="AU315" s="20" t="s">
        <v>84</v>
      </c>
    </row>
    <row r="316" s="13" customFormat="1">
      <c r="A316" s="13"/>
      <c r="B316" s="235"/>
      <c r="C316" s="236"/>
      <c r="D316" s="237" t="s">
        <v>176</v>
      </c>
      <c r="E316" s="238" t="s">
        <v>19</v>
      </c>
      <c r="F316" s="239" t="s">
        <v>499</v>
      </c>
      <c r="G316" s="236"/>
      <c r="H316" s="240">
        <v>2233.855</v>
      </c>
      <c r="I316" s="241"/>
      <c r="J316" s="236"/>
      <c r="K316" s="236"/>
      <c r="L316" s="242"/>
      <c r="M316" s="243"/>
      <c r="N316" s="244"/>
      <c r="O316" s="244"/>
      <c r="P316" s="244"/>
      <c r="Q316" s="244"/>
      <c r="R316" s="244"/>
      <c r="S316" s="244"/>
      <c r="T316" s="24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6" t="s">
        <v>176</v>
      </c>
      <c r="AU316" s="246" t="s">
        <v>84</v>
      </c>
      <c r="AV316" s="13" t="s">
        <v>84</v>
      </c>
      <c r="AW316" s="13" t="s">
        <v>36</v>
      </c>
      <c r="AX316" s="13" t="s">
        <v>82</v>
      </c>
      <c r="AY316" s="246" t="s">
        <v>165</v>
      </c>
    </row>
    <row r="317" s="12" customFormat="1" ht="22.8" customHeight="1">
      <c r="A317" s="12"/>
      <c r="B317" s="201"/>
      <c r="C317" s="202"/>
      <c r="D317" s="203" t="s">
        <v>74</v>
      </c>
      <c r="E317" s="215" t="s">
        <v>500</v>
      </c>
      <c r="F317" s="215" t="s">
        <v>501</v>
      </c>
      <c r="G317" s="202"/>
      <c r="H317" s="202"/>
      <c r="I317" s="205"/>
      <c r="J317" s="216">
        <f>BK317</f>
        <v>0</v>
      </c>
      <c r="K317" s="202"/>
      <c r="L317" s="207"/>
      <c r="M317" s="208"/>
      <c r="N317" s="209"/>
      <c r="O317" s="209"/>
      <c r="P317" s="210">
        <f>SUM(P318:P324)</f>
        <v>0</v>
      </c>
      <c r="Q317" s="209"/>
      <c r="R317" s="210">
        <f>SUM(R318:R324)</f>
        <v>0</v>
      </c>
      <c r="S317" s="209"/>
      <c r="T317" s="211">
        <f>SUM(T318:T324)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2" t="s">
        <v>82</v>
      </c>
      <c r="AT317" s="213" t="s">
        <v>74</v>
      </c>
      <c r="AU317" s="213" t="s">
        <v>82</v>
      </c>
      <c r="AY317" s="212" t="s">
        <v>165</v>
      </c>
      <c r="BK317" s="214">
        <f>SUM(BK318:BK324)</f>
        <v>0</v>
      </c>
    </row>
    <row r="318" s="2" customFormat="1" ht="21.75" customHeight="1">
      <c r="A318" s="41"/>
      <c r="B318" s="42"/>
      <c r="C318" s="217" t="s">
        <v>502</v>
      </c>
      <c r="D318" s="217" t="s">
        <v>167</v>
      </c>
      <c r="E318" s="218" t="s">
        <v>503</v>
      </c>
      <c r="F318" s="219" t="s">
        <v>504</v>
      </c>
      <c r="G318" s="220" t="s">
        <v>245</v>
      </c>
      <c r="H318" s="221">
        <v>22.338999999999999</v>
      </c>
      <c r="I318" s="222"/>
      <c r="J318" s="223">
        <f>ROUND(I318*H318,2)</f>
        <v>0</v>
      </c>
      <c r="K318" s="219" t="s">
        <v>171</v>
      </c>
      <c r="L318" s="47"/>
      <c r="M318" s="224" t="s">
        <v>19</v>
      </c>
      <c r="N318" s="225" t="s">
        <v>46</v>
      </c>
      <c r="O318" s="87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8" t="s">
        <v>172</v>
      </c>
      <c r="AT318" s="228" t="s">
        <v>167</v>
      </c>
      <c r="AU318" s="228" t="s">
        <v>84</v>
      </c>
      <c r="AY318" s="20" t="s">
        <v>165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20" t="s">
        <v>82</v>
      </c>
      <c r="BK318" s="229">
        <f>ROUND(I318*H318,2)</f>
        <v>0</v>
      </c>
      <c r="BL318" s="20" t="s">
        <v>172</v>
      </c>
      <c r="BM318" s="228" t="s">
        <v>505</v>
      </c>
    </row>
    <row r="319" s="2" customFormat="1">
      <c r="A319" s="41"/>
      <c r="B319" s="42"/>
      <c r="C319" s="43"/>
      <c r="D319" s="230" t="s">
        <v>174</v>
      </c>
      <c r="E319" s="43"/>
      <c r="F319" s="231" t="s">
        <v>506</v>
      </c>
      <c r="G319" s="43"/>
      <c r="H319" s="43"/>
      <c r="I319" s="232"/>
      <c r="J319" s="43"/>
      <c r="K319" s="43"/>
      <c r="L319" s="47"/>
      <c r="M319" s="233"/>
      <c r="N319" s="23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174</v>
      </c>
      <c r="AU319" s="20" t="s">
        <v>84</v>
      </c>
    </row>
    <row r="320" s="2" customFormat="1" ht="24.15" customHeight="1">
      <c r="A320" s="41"/>
      <c r="B320" s="42"/>
      <c r="C320" s="217" t="s">
        <v>507</v>
      </c>
      <c r="D320" s="217" t="s">
        <v>167</v>
      </c>
      <c r="E320" s="218" t="s">
        <v>508</v>
      </c>
      <c r="F320" s="219" t="s">
        <v>509</v>
      </c>
      <c r="G320" s="220" t="s">
        <v>245</v>
      </c>
      <c r="H320" s="221">
        <v>558.47500000000002</v>
      </c>
      <c r="I320" s="222"/>
      <c r="J320" s="223">
        <f>ROUND(I320*H320,2)</f>
        <v>0</v>
      </c>
      <c r="K320" s="219" t="s">
        <v>171</v>
      </c>
      <c r="L320" s="47"/>
      <c r="M320" s="224" t="s">
        <v>19</v>
      </c>
      <c r="N320" s="225" t="s">
        <v>46</v>
      </c>
      <c r="O320" s="87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8" t="s">
        <v>172</v>
      </c>
      <c r="AT320" s="228" t="s">
        <v>167</v>
      </c>
      <c r="AU320" s="228" t="s">
        <v>84</v>
      </c>
      <c r="AY320" s="20" t="s">
        <v>165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20" t="s">
        <v>82</v>
      </c>
      <c r="BK320" s="229">
        <f>ROUND(I320*H320,2)</f>
        <v>0</v>
      </c>
      <c r="BL320" s="20" t="s">
        <v>172</v>
      </c>
      <c r="BM320" s="228" t="s">
        <v>510</v>
      </c>
    </row>
    <row r="321" s="2" customFormat="1">
      <c r="A321" s="41"/>
      <c r="B321" s="42"/>
      <c r="C321" s="43"/>
      <c r="D321" s="230" t="s">
        <v>174</v>
      </c>
      <c r="E321" s="43"/>
      <c r="F321" s="231" t="s">
        <v>511</v>
      </c>
      <c r="G321" s="43"/>
      <c r="H321" s="43"/>
      <c r="I321" s="232"/>
      <c r="J321" s="43"/>
      <c r="K321" s="43"/>
      <c r="L321" s="47"/>
      <c r="M321" s="233"/>
      <c r="N321" s="23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174</v>
      </c>
      <c r="AU321" s="20" t="s">
        <v>84</v>
      </c>
    </row>
    <row r="322" s="13" customFormat="1">
      <c r="A322" s="13"/>
      <c r="B322" s="235"/>
      <c r="C322" s="236"/>
      <c r="D322" s="237" t="s">
        <v>176</v>
      </c>
      <c r="E322" s="236"/>
      <c r="F322" s="239" t="s">
        <v>512</v>
      </c>
      <c r="G322" s="236"/>
      <c r="H322" s="240">
        <v>558.47500000000002</v>
      </c>
      <c r="I322" s="241"/>
      <c r="J322" s="236"/>
      <c r="K322" s="236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176</v>
      </c>
      <c r="AU322" s="246" t="s">
        <v>84</v>
      </c>
      <c r="AV322" s="13" t="s">
        <v>84</v>
      </c>
      <c r="AW322" s="13" t="s">
        <v>4</v>
      </c>
      <c r="AX322" s="13" t="s">
        <v>82</v>
      </c>
      <c r="AY322" s="246" t="s">
        <v>165</v>
      </c>
    </row>
    <row r="323" s="2" customFormat="1" ht="24.15" customHeight="1">
      <c r="A323" s="41"/>
      <c r="B323" s="42"/>
      <c r="C323" s="217" t="s">
        <v>513</v>
      </c>
      <c r="D323" s="217" t="s">
        <v>167</v>
      </c>
      <c r="E323" s="218" t="s">
        <v>514</v>
      </c>
      <c r="F323" s="219" t="s">
        <v>515</v>
      </c>
      <c r="G323" s="220" t="s">
        <v>245</v>
      </c>
      <c r="H323" s="221">
        <v>22.338999999999999</v>
      </c>
      <c r="I323" s="222"/>
      <c r="J323" s="223">
        <f>ROUND(I323*H323,2)</f>
        <v>0</v>
      </c>
      <c r="K323" s="219" t="s">
        <v>171</v>
      </c>
      <c r="L323" s="47"/>
      <c r="M323" s="224" t="s">
        <v>19</v>
      </c>
      <c r="N323" s="225" t="s">
        <v>46</v>
      </c>
      <c r="O323" s="87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8" t="s">
        <v>172</v>
      </c>
      <c r="AT323" s="228" t="s">
        <v>167</v>
      </c>
      <c r="AU323" s="228" t="s">
        <v>84</v>
      </c>
      <c r="AY323" s="20" t="s">
        <v>165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20" t="s">
        <v>82</v>
      </c>
      <c r="BK323" s="229">
        <f>ROUND(I323*H323,2)</f>
        <v>0</v>
      </c>
      <c r="BL323" s="20" t="s">
        <v>172</v>
      </c>
      <c r="BM323" s="228" t="s">
        <v>516</v>
      </c>
    </row>
    <row r="324" s="2" customFormat="1">
      <c r="A324" s="41"/>
      <c r="B324" s="42"/>
      <c r="C324" s="43"/>
      <c r="D324" s="230" t="s">
        <v>174</v>
      </c>
      <c r="E324" s="43"/>
      <c r="F324" s="231" t="s">
        <v>517</v>
      </c>
      <c r="G324" s="43"/>
      <c r="H324" s="43"/>
      <c r="I324" s="232"/>
      <c r="J324" s="43"/>
      <c r="K324" s="43"/>
      <c r="L324" s="47"/>
      <c r="M324" s="233"/>
      <c r="N324" s="23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174</v>
      </c>
      <c r="AU324" s="20" t="s">
        <v>84</v>
      </c>
    </row>
    <row r="325" s="12" customFormat="1" ht="22.8" customHeight="1">
      <c r="A325" s="12"/>
      <c r="B325" s="201"/>
      <c r="C325" s="202"/>
      <c r="D325" s="203" t="s">
        <v>74</v>
      </c>
      <c r="E325" s="215" t="s">
        <v>518</v>
      </c>
      <c r="F325" s="215" t="s">
        <v>519</v>
      </c>
      <c r="G325" s="202"/>
      <c r="H325" s="202"/>
      <c r="I325" s="205"/>
      <c r="J325" s="216">
        <f>BK325</f>
        <v>0</v>
      </c>
      <c r="K325" s="202"/>
      <c r="L325" s="207"/>
      <c r="M325" s="208"/>
      <c r="N325" s="209"/>
      <c r="O325" s="209"/>
      <c r="P325" s="210">
        <f>SUM(P326:P327)</f>
        <v>0</v>
      </c>
      <c r="Q325" s="209"/>
      <c r="R325" s="210">
        <f>SUM(R326:R327)</f>
        <v>0</v>
      </c>
      <c r="S325" s="209"/>
      <c r="T325" s="211">
        <f>SUM(T326:T327)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2" t="s">
        <v>82</v>
      </c>
      <c r="AT325" s="213" t="s">
        <v>74</v>
      </c>
      <c r="AU325" s="213" t="s">
        <v>82</v>
      </c>
      <c r="AY325" s="212" t="s">
        <v>165</v>
      </c>
      <c r="BK325" s="214">
        <f>SUM(BK326:BK327)</f>
        <v>0</v>
      </c>
    </row>
    <row r="326" s="2" customFormat="1" ht="24.15" customHeight="1">
      <c r="A326" s="41"/>
      <c r="B326" s="42"/>
      <c r="C326" s="217" t="s">
        <v>520</v>
      </c>
      <c r="D326" s="217" t="s">
        <v>167</v>
      </c>
      <c r="E326" s="218" t="s">
        <v>521</v>
      </c>
      <c r="F326" s="219" t="s">
        <v>522</v>
      </c>
      <c r="G326" s="220" t="s">
        <v>245</v>
      </c>
      <c r="H326" s="221">
        <v>1371.627</v>
      </c>
      <c r="I326" s="222"/>
      <c r="J326" s="223">
        <f>ROUND(I326*H326,2)</f>
        <v>0</v>
      </c>
      <c r="K326" s="219" t="s">
        <v>171</v>
      </c>
      <c r="L326" s="47"/>
      <c r="M326" s="224" t="s">
        <v>19</v>
      </c>
      <c r="N326" s="225" t="s">
        <v>46</v>
      </c>
      <c r="O326" s="87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8" t="s">
        <v>172</v>
      </c>
      <c r="AT326" s="228" t="s">
        <v>167</v>
      </c>
      <c r="AU326" s="228" t="s">
        <v>84</v>
      </c>
      <c r="AY326" s="20" t="s">
        <v>165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20" t="s">
        <v>82</v>
      </c>
      <c r="BK326" s="229">
        <f>ROUND(I326*H326,2)</f>
        <v>0</v>
      </c>
      <c r="BL326" s="20" t="s">
        <v>172</v>
      </c>
      <c r="BM326" s="228" t="s">
        <v>523</v>
      </c>
    </row>
    <row r="327" s="2" customFormat="1">
      <c r="A327" s="41"/>
      <c r="B327" s="42"/>
      <c r="C327" s="43"/>
      <c r="D327" s="230" t="s">
        <v>174</v>
      </c>
      <c r="E327" s="43"/>
      <c r="F327" s="231" t="s">
        <v>524</v>
      </c>
      <c r="G327" s="43"/>
      <c r="H327" s="43"/>
      <c r="I327" s="232"/>
      <c r="J327" s="43"/>
      <c r="K327" s="43"/>
      <c r="L327" s="47"/>
      <c r="M327" s="289"/>
      <c r="N327" s="290"/>
      <c r="O327" s="291"/>
      <c r="P327" s="291"/>
      <c r="Q327" s="291"/>
      <c r="R327" s="291"/>
      <c r="S327" s="291"/>
      <c r="T327" s="292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174</v>
      </c>
      <c r="AU327" s="20" t="s">
        <v>84</v>
      </c>
    </row>
    <row r="328" s="2" customFormat="1" ht="6.96" customHeight="1">
      <c r="A328" s="41"/>
      <c r="B328" s="62"/>
      <c r="C328" s="63"/>
      <c r="D328" s="63"/>
      <c r="E328" s="63"/>
      <c r="F328" s="63"/>
      <c r="G328" s="63"/>
      <c r="H328" s="63"/>
      <c r="I328" s="63"/>
      <c r="J328" s="63"/>
      <c r="K328" s="63"/>
      <c r="L328" s="47"/>
      <c r="M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</row>
  </sheetData>
  <sheetProtection sheet="1" autoFilter="0" formatColumns="0" formatRows="0" objects="1" scenarios="1" spinCount="100000" saltValue="MG9SVUF5PszqewllCL/kVg30uCywPCuUX5LdPBRfj5+KlyTX3Fagj278cvxuOfP5HE3gyxeL7nyXgb936V2c5g==" hashValue="Ba1Is234rdlyjzBFmmZzoqRUSznFGxV1kOCvKb3yMdvcXrjw7CqMn0Ev3ZXqOlaCGz0yII5M2yGe3YboJiBgSA==" algorithmName="SHA-512" password="DA9B"/>
  <autoFilter ref="C100:K32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7:H87"/>
    <mergeCell ref="E91:H91"/>
    <mergeCell ref="E89:H89"/>
    <mergeCell ref="E93:H93"/>
    <mergeCell ref="L2:V2"/>
  </mergeCells>
  <hyperlinks>
    <hyperlink ref="F105" r:id="rId1" display="https://podminky.urs.cz/item/CS_URS_2024_02/131251105"/>
    <hyperlink ref="F111" r:id="rId2" display="https://podminky.urs.cz/item/CS_URS_2024_02/132251104"/>
    <hyperlink ref="F119" r:id="rId3" display="https://podminky.urs.cz/item/CS_URS_2024_02/162351104"/>
    <hyperlink ref="F125" r:id="rId4" display="https://podminky.urs.cz/item/CS_URS_2024_02/162551108"/>
    <hyperlink ref="F133" r:id="rId5" display="https://podminky.urs.cz/item/CS_URS_2024_02/167151101"/>
    <hyperlink ref="F139" r:id="rId6" display="https://podminky.urs.cz/item/CS_URS_2024_02/171151101"/>
    <hyperlink ref="F142" r:id="rId7" display="https://podminky.urs.cz/item/CS_URS_2024_02/171152101"/>
    <hyperlink ref="F149" r:id="rId8" display="https://podminky.urs.cz/item/CS_URS_2024_02/171251201"/>
    <hyperlink ref="F154" r:id="rId9" display="https://podminky.urs.cz/item/CS_URS_2024_02/174151101"/>
    <hyperlink ref="F160" r:id="rId10" display="https://podminky.urs.cz/item/CS_URS_2024_02/175151101"/>
    <hyperlink ref="F176" r:id="rId11" display="https://podminky.urs.cz/item/CS_URS_2024_02/181451131"/>
    <hyperlink ref="F179" r:id="rId12" display="https://podminky.urs.cz/item/CS_URS_2024_02/181411133"/>
    <hyperlink ref="F198" r:id="rId13" display="https://podminky.urs.cz/item/CS_URS_2024_02/183403153"/>
    <hyperlink ref="F201" r:id="rId14" display="https://podminky.urs.cz/item/CS_URS_2024_02/183403353"/>
    <hyperlink ref="F204" r:id="rId15" display="https://podminky.urs.cz/item/CS_URS_2024_02/184813511"/>
    <hyperlink ref="F207" r:id="rId16" display="https://podminky.urs.cz/item/CS_URS_2024_02/184813513"/>
    <hyperlink ref="F210" r:id="rId17" display="https://podminky.urs.cz/item/CS_URS_2024_02/184813521"/>
    <hyperlink ref="F213" r:id="rId18" display="https://podminky.urs.cz/item/CS_URS_2024_02/184813524"/>
    <hyperlink ref="F217" r:id="rId19" display="https://podminky.urs.cz/item/CS_URS_2024_02/212532111"/>
    <hyperlink ref="F220" r:id="rId20" display="https://podminky.urs.cz/item/CS_URS_2024_02/212755216"/>
    <hyperlink ref="F223" r:id="rId21" display="https://podminky.urs.cz/item/CS_URS_2024_02/212972113"/>
    <hyperlink ref="F230" r:id="rId22" display="https://podminky.urs.cz/item/CS_URS_2023_01/4692111X01"/>
    <hyperlink ref="F241" r:id="rId23" display="https://podminky.urs.cz/item/CS_URS_2024_02/564861111"/>
    <hyperlink ref="F246" r:id="rId24" display="https://podminky.urs.cz/item/CS_URS_2024_02/564952114"/>
    <hyperlink ref="F250" r:id="rId25" display="https://podminky.urs.cz/item/CS_URS_2024_02/565135121"/>
    <hyperlink ref="F254" r:id="rId26" display="https://podminky.urs.cz/item/CS_URS_2024_02/566501111"/>
    <hyperlink ref="F261" r:id="rId27" display="https://podminky.urs.cz/item/CS_URS_2024_02/567532112"/>
    <hyperlink ref="F280" r:id="rId28" display="https://podminky.urs.cz/item/CS_URS_2024_02/569931132"/>
    <hyperlink ref="F289" r:id="rId29" display="https://podminky.urs.cz/item/CS_URS_2024_02/573231107"/>
    <hyperlink ref="F292" r:id="rId30" display="https://podminky.urs.cz/item/CS_URS_2024_02/577134121"/>
    <hyperlink ref="F302" r:id="rId31" display="https://podminky.urs.cz/item/CS_URS_2024_02/919732211"/>
    <hyperlink ref="F306" r:id="rId32" display="https://podminky.urs.cz/item/CS_URS_2024_02/919735112"/>
    <hyperlink ref="F309" r:id="rId33" display="https://podminky.urs.cz/item/CS_URS_2024_02/935112211"/>
    <hyperlink ref="F315" r:id="rId34" display="https://podminky.urs.cz/item/CS_URS_2024_02/938908411"/>
    <hyperlink ref="F319" r:id="rId35" display="https://podminky.urs.cz/item/CS_URS_2024_02/997013501"/>
    <hyperlink ref="F321" r:id="rId36" display="https://podminky.urs.cz/item/CS_URS_2024_02/997013509"/>
    <hyperlink ref="F324" r:id="rId37" display="https://podminky.urs.cz/item/CS_URS_2024_02/997013871"/>
    <hyperlink ref="F327" r:id="rId38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129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zakázky'!K6</f>
        <v>PD - ČERVENÁ VODA/MLÝNICKÝ DVŮR - OBNOVA MÍSTNÍ KOMUNIKACE 96c a 83c</v>
      </c>
      <c r="F7" s="146"/>
      <c r="G7" s="146"/>
      <c r="H7" s="146"/>
      <c r="L7" s="23"/>
    </row>
    <row r="8">
      <c r="B8" s="23"/>
      <c r="D8" s="146" t="s">
        <v>130</v>
      </c>
      <c r="L8" s="23"/>
    </row>
    <row r="9" s="1" customFormat="1" ht="16.5" customHeight="1">
      <c r="B9" s="23"/>
      <c r="E9" s="147" t="s">
        <v>525</v>
      </c>
      <c r="F9" s="1"/>
      <c r="G9" s="1"/>
      <c r="H9" s="1"/>
      <c r="L9" s="23"/>
    </row>
    <row r="10" s="1" customFormat="1" ht="12" customHeight="1">
      <c r="B10" s="23"/>
      <c r="D10" s="146" t="s">
        <v>132</v>
      </c>
      <c r="L10" s="23"/>
    </row>
    <row r="11" s="2" customFormat="1" ht="16.5" customHeight="1">
      <c r="A11" s="41"/>
      <c r="B11" s="47"/>
      <c r="C11" s="41"/>
      <c r="D11" s="41"/>
      <c r="E11" s="148" t="s">
        <v>133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134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30" customHeight="1">
      <c r="A13" s="41"/>
      <c r="B13" s="47"/>
      <c r="C13" s="41"/>
      <c r="D13" s="41"/>
      <c r="E13" s="150" t="s">
        <v>526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1" t="str">
        <f>'Rekapitulace zakázky'!AN8</f>
        <v>18. 11. 2021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27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28</v>
      </c>
      <c r="F19" s="41"/>
      <c r="G19" s="41"/>
      <c r="H19" s="41"/>
      <c r="I19" s="146" t="s">
        <v>29</v>
      </c>
      <c r="J19" s="136" t="s">
        <v>30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31</v>
      </c>
      <c r="E21" s="41"/>
      <c r="F21" s="41"/>
      <c r="G21" s="41"/>
      <c r="H21" s="41"/>
      <c r="I21" s="146" t="s">
        <v>26</v>
      </c>
      <c r="J21" s="36" t="str">
        <f>'Rekapitulace zakázky'!AN13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zakázky'!E14</f>
        <v>Vyplň údaj</v>
      </c>
      <c r="F22" s="136"/>
      <c r="G22" s="136"/>
      <c r="H22" s="136"/>
      <c r="I22" s="146" t="s">
        <v>29</v>
      </c>
      <c r="J22" s="36" t="str">
        <f>'Rekapitulace zakázky'!AN14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33</v>
      </c>
      <c r="E24" s="41"/>
      <c r="F24" s="41"/>
      <c r="G24" s="41"/>
      <c r="H24" s="41"/>
      <c r="I24" s="146" t="s">
        <v>26</v>
      </c>
      <c r="J24" s="136" t="s">
        <v>34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35</v>
      </c>
      <c r="F25" s="41"/>
      <c r="G25" s="41"/>
      <c r="H25" s="41"/>
      <c r="I25" s="146" t="s">
        <v>29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37</v>
      </c>
      <c r="E27" s="41"/>
      <c r="F27" s="41"/>
      <c r="G27" s="41"/>
      <c r="H27" s="41"/>
      <c r="I27" s="146" t="s">
        <v>26</v>
      </c>
      <c r="J27" s="136" t="str">
        <f>IF('Rekapitulace zakázky'!AN19="","",'Rekapitulace zakázky'!AN19)</f>
        <v/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tr">
        <f>IF('Rekapitulace zakázky'!E20="","",'Rekapitulace zakázky'!E20)</f>
        <v xml:space="preserve"> </v>
      </c>
      <c r="F28" s="41"/>
      <c r="G28" s="41"/>
      <c r="H28" s="41"/>
      <c r="I28" s="146" t="s">
        <v>29</v>
      </c>
      <c r="J28" s="136" t="str">
        <f>IF('Rekapitulace zakázky'!AN20="","",'Rekapitulace zakázky'!AN20)</f>
        <v/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41</v>
      </c>
      <c r="E34" s="41"/>
      <c r="F34" s="41"/>
      <c r="G34" s="41"/>
      <c r="H34" s="41"/>
      <c r="I34" s="41"/>
      <c r="J34" s="158">
        <f>ROUND(J95,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43</v>
      </c>
      <c r="G36" s="41"/>
      <c r="H36" s="41"/>
      <c r="I36" s="159" t="s">
        <v>42</v>
      </c>
      <c r="J36" s="159" t="s">
        <v>44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45</v>
      </c>
      <c r="E37" s="146" t="s">
        <v>46</v>
      </c>
      <c r="F37" s="160">
        <f>ROUND((SUM(BE95:BE185)),  2)</f>
        <v>0</v>
      </c>
      <c r="G37" s="41"/>
      <c r="H37" s="41"/>
      <c r="I37" s="161">
        <v>0.20999999999999999</v>
      </c>
      <c r="J37" s="160">
        <f>ROUND(((SUM(BE95:BE185))*I37),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47</v>
      </c>
      <c r="F38" s="160">
        <f>ROUND((SUM(BF95:BF185)),  2)</f>
        <v>0</v>
      </c>
      <c r="G38" s="41"/>
      <c r="H38" s="41"/>
      <c r="I38" s="161">
        <v>0.12</v>
      </c>
      <c r="J38" s="160">
        <f>ROUND(((SUM(BF95:BF185))*I38),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48</v>
      </c>
      <c r="F39" s="160">
        <f>ROUND((SUM(BG95:BG185)),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49</v>
      </c>
      <c r="F40" s="160">
        <f>ROUND((SUM(BH95:BH185)),  2)</f>
        <v>0</v>
      </c>
      <c r="G40" s="41"/>
      <c r="H40" s="41"/>
      <c r="I40" s="161">
        <v>0.12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50</v>
      </c>
      <c r="F41" s="160">
        <f>ROUND((SUM(BI95:BI185)),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51</v>
      </c>
      <c r="E43" s="164"/>
      <c r="F43" s="164"/>
      <c r="G43" s="165" t="s">
        <v>52</v>
      </c>
      <c r="H43" s="166" t="s">
        <v>53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136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PD - ČERVENÁ VODA/MLÝNICKÝ DVŮR - OBNOVA MÍSTNÍ KOMUNIKACE 96c a 83c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130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525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132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133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134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30" customHeight="1">
      <c r="A58" s="41"/>
      <c r="B58" s="42"/>
      <c r="C58" s="43"/>
      <c r="D58" s="43"/>
      <c r="E58" s="72" t="str">
        <f>E13</f>
        <v>D.1.1.2 SO 101.2b - Obnova místní komunikace 96c, trasa A, část 2, parc.č. 1568 a 1778 v k.ú. Heroltice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kat.úz.: Mlýnický dvůr, Heroltice u Štítů</v>
      </c>
      <c r="G60" s="43"/>
      <c r="H60" s="43"/>
      <c r="I60" s="35" t="s">
        <v>23</v>
      </c>
      <c r="J60" s="75" t="str">
        <f>IF(J16="","",J16)</f>
        <v>18. 11. 2021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>Obec Červená voda</v>
      </c>
      <c r="G62" s="43"/>
      <c r="H62" s="43"/>
      <c r="I62" s="35" t="s">
        <v>33</v>
      </c>
      <c r="J62" s="39" t="str">
        <f>E25</f>
        <v>BKN spol. s r.o.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31</v>
      </c>
      <c r="D63" s="43"/>
      <c r="E63" s="43"/>
      <c r="F63" s="30" t="str">
        <f>IF(E22="","",E22)</f>
        <v>Vyplň údaj</v>
      </c>
      <c r="G63" s="43"/>
      <c r="H63" s="43"/>
      <c r="I63" s="35" t="s">
        <v>37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137</v>
      </c>
      <c r="D65" s="176"/>
      <c r="E65" s="176"/>
      <c r="F65" s="176"/>
      <c r="G65" s="176"/>
      <c r="H65" s="176"/>
      <c r="I65" s="176"/>
      <c r="J65" s="177" t="s">
        <v>138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73</v>
      </c>
      <c r="D67" s="43"/>
      <c r="E67" s="43"/>
      <c r="F67" s="43"/>
      <c r="G67" s="43"/>
      <c r="H67" s="43"/>
      <c r="I67" s="43"/>
      <c r="J67" s="105">
        <f>J95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139</v>
      </c>
    </row>
    <row r="68" s="9" customFormat="1" ht="24.96" customHeight="1">
      <c r="A68" s="9"/>
      <c r="B68" s="179"/>
      <c r="C68" s="180"/>
      <c r="D68" s="181" t="s">
        <v>140</v>
      </c>
      <c r="E68" s="182"/>
      <c r="F68" s="182"/>
      <c r="G68" s="182"/>
      <c r="H68" s="182"/>
      <c r="I68" s="182"/>
      <c r="J68" s="183">
        <f>J96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141</v>
      </c>
      <c r="E69" s="187"/>
      <c r="F69" s="187"/>
      <c r="G69" s="187"/>
      <c r="H69" s="187"/>
      <c r="I69" s="187"/>
      <c r="J69" s="188">
        <f>J97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146</v>
      </c>
      <c r="E70" s="187"/>
      <c r="F70" s="187"/>
      <c r="G70" s="187"/>
      <c r="H70" s="187"/>
      <c r="I70" s="187"/>
      <c r="J70" s="188">
        <f>J180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149</v>
      </c>
      <c r="E71" s="187"/>
      <c r="F71" s="187"/>
      <c r="G71" s="187"/>
      <c r="H71" s="187"/>
      <c r="I71" s="187"/>
      <c r="J71" s="188">
        <f>J183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6" t="s">
        <v>150</v>
      </c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16</v>
      </c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73" t="str">
        <f>E7</f>
        <v>PD - ČERVENÁ VODA/MLÝNICKÝ DVŮR - OBNOVA MÍSTNÍ KOMUNIKACE 96c a 83c</v>
      </c>
      <c r="F81" s="35"/>
      <c r="G81" s="35"/>
      <c r="H81" s="35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" customFormat="1" ht="12" customHeight="1">
      <c r="B82" s="24"/>
      <c r="C82" s="35" t="s">
        <v>130</v>
      </c>
      <c r="D82" s="25"/>
      <c r="E82" s="25"/>
      <c r="F82" s="25"/>
      <c r="G82" s="25"/>
      <c r="H82" s="25"/>
      <c r="I82" s="25"/>
      <c r="J82" s="25"/>
      <c r="K82" s="25"/>
      <c r="L82" s="23"/>
    </row>
    <row r="83" s="1" customFormat="1" ht="16.5" customHeight="1">
      <c r="B83" s="24"/>
      <c r="C83" s="25"/>
      <c r="D83" s="25"/>
      <c r="E83" s="173" t="s">
        <v>525</v>
      </c>
      <c r="F83" s="25"/>
      <c r="G83" s="25"/>
      <c r="H83" s="25"/>
      <c r="I83" s="25"/>
      <c r="J83" s="25"/>
      <c r="K83" s="25"/>
      <c r="L83" s="23"/>
    </row>
    <row r="84" s="1" customFormat="1" ht="12" customHeight="1">
      <c r="B84" s="24"/>
      <c r="C84" s="35" t="s">
        <v>132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4" t="s">
        <v>133</v>
      </c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134</v>
      </c>
      <c r="D86" s="43"/>
      <c r="E86" s="43"/>
      <c r="F86" s="43"/>
      <c r="G86" s="43"/>
      <c r="H86" s="43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30" customHeight="1">
      <c r="A87" s="41"/>
      <c r="B87" s="42"/>
      <c r="C87" s="43"/>
      <c r="D87" s="43"/>
      <c r="E87" s="72" t="str">
        <f>E13</f>
        <v>D.1.1.2 SO 101.2b - Obnova místní komunikace 96c, trasa A, část 2, parc.č. 1568 a 1778 v k.ú. Heroltice</v>
      </c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21</v>
      </c>
      <c r="D89" s="43"/>
      <c r="E89" s="43"/>
      <c r="F89" s="30" t="str">
        <f>F16</f>
        <v>kat.úz.: Mlýnický dvůr, Heroltice u Štítů</v>
      </c>
      <c r="G89" s="43"/>
      <c r="H89" s="43"/>
      <c r="I89" s="35" t="s">
        <v>23</v>
      </c>
      <c r="J89" s="75" t="str">
        <f>IF(J16="","",J16)</f>
        <v>18. 11. 2021</v>
      </c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25</v>
      </c>
      <c r="D91" s="43"/>
      <c r="E91" s="43"/>
      <c r="F91" s="30" t="str">
        <f>E19</f>
        <v>Obec Červená voda</v>
      </c>
      <c r="G91" s="43"/>
      <c r="H91" s="43"/>
      <c r="I91" s="35" t="s">
        <v>33</v>
      </c>
      <c r="J91" s="39" t="str">
        <f>E25</f>
        <v>BKN spol. s r.o.</v>
      </c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IF(E22="","",E22)</f>
        <v>Vyplň údaj</v>
      </c>
      <c r="G92" s="43"/>
      <c r="H92" s="43"/>
      <c r="I92" s="35" t="s">
        <v>37</v>
      </c>
      <c r="J92" s="39" t="str">
        <f>E28</f>
        <v xml:space="preserve"> </v>
      </c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90"/>
      <c r="B94" s="191"/>
      <c r="C94" s="192" t="s">
        <v>151</v>
      </c>
      <c r="D94" s="193" t="s">
        <v>60</v>
      </c>
      <c r="E94" s="193" t="s">
        <v>56</v>
      </c>
      <c r="F94" s="193" t="s">
        <v>57</v>
      </c>
      <c r="G94" s="193" t="s">
        <v>152</v>
      </c>
      <c r="H94" s="193" t="s">
        <v>153</v>
      </c>
      <c r="I94" s="193" t="s">
        <v>154</v>
      </c>
      <c r="J94" s="193" t="s">
        <v>138</v>
      </c>
      <c r="K94" s="194" t="s">
        <v>155</v>
      </c>
      <c r="L94" s="195"/>
      <c r="M94" s="95" t="s">
        <v>19</v>
      </c>
      <c r="N94" s="96" t="s">
        <v>45</v>
      </c>
      <c r="O94" s="96" t="s">
        <v>156</v>
      </c>
      <c r="P94" s="96" t="s">
        <v>157</v>
      </c>
      <c r="Q94" s="96" t="s">
        <v>158</v>
      </c>
      <c r="R94" s="96" t="s">
        <v>159</v>
      </c>
      <c r="S94" s="96" t="s">
        <v>160</v>
      </c>
      <c r="T94" s="97" t="s">
        <v>161</v>
      </c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</row>
    <row r="95" s="2" customFormat="1" ht="22.8" customHeight="1">
      <c r="A95" s="41"/>
      <c r="B95" s="42"/>
      <c r="C95" s="102" t="s">
        <v>162</v>
      </c>
      <c r="D95" s="43"/>
      <c r="E95" s="43"/>
      <c r="F95" s="43"/>
      <c r="G95" s="43"/>
      <c r="H95" s="43"/>
      <c r="I95" s="43"/>
      <c r="J95" s="196">
        <f>BK95</f>
        <v>0</v>
      </c>
      <c r="K95" s="43"/>
      <c r="L95" s="47"/>
      <c r="M95" s="98"/>
      <c r="N95" s="197"/>
      <c r="O95" s="99"/>
      <c r="P95" s="198">
        <f>P96</f>
        <v>0</v>
      </c>
      <c r="Q95" s="99"/>
      <c r="R95" s="198">
        <f>R96</f>
        <v>6.0192759999999996</v>
      </c>
      <c r="S95" s="99"/>
      <c r="T95" s="199">
        <f>T96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74</v>
      </c>
      <c r="AU95" s="20" t="s">
        <v>139</v>
      </c>
      <c r="BK95" s="200">
        <f>BK96</f>
        <v>0</v>
      </c>
    </row>
    <row r="96" s="12" customFormat="1" ht="25.92" customHeight="1">
      <c r="A96" s="12"/>
      <c r="B96" s="201"/>
      <c r="C96" s="202"/>
      <c r="D96" s="203" t="s">
        <v>74</v>
      </c>
      <c r="E96" s="204" t="s">
        <v>163</v>
      </c>
      <c r="F96" s="204" t="s">
        <v>164</v>
      </c>
      <c r="G96" s="202"/>
      <c r="H96" s="202"/>
      <c r="I96" s="205"/>
      <c r="J96" s="206">
        <f>BK96</f>
        <v>0</v>
      </c>
      <c r="K96" s="202"/>
      <c r="L96" s="207"/>
      <c r="M96" s="208"/>
      <c r="N96" s="209"/>
      <c r="O96" s="209"/>
      <c r="P96" s="210">
        <f>P97+P180+P183</f>
        <v>0</v>
      </c>
      <c r="Q96" s="209"/>
      <c r="R96" s="210">
        <f>R97+R180+R183</f>
        <v>6.0192759999999996</v>
      </c>
      <c r="S96" s="209"/>
      <c r="T96" s="211">
        <f>T97+T180+T183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2" t="s">
        <v>82</v>
      </c>
      <c r="AT96" s="213" t="s">
        <v>74</v>
      </c>
      <c r="AU96" s="213" t="s">
        <v>75</v>
      </c>
      <c r="AY96" s="212" t="s">
        <v>165</v>
      </c>
      <c r="BK96" s="214">
        <f>BK97+BK180+BK183</f>
        <v>0</v>
      </c>
    </row>
    <row r="97" s="12" customFormat="1" ht="22.8" customHeight="1">
      <c r="A97" s="12"/>
      <c r="B97" s="201"/>
      <c r="C97" s="202"/>
      <c r="D97" s="203" t="s">
        <v>74</v>
      </c>
      <c r="E97" s="215" t="s">
        <v>82</v>
      </c>
      <c r="F97" s="215" t="s">
        <v>166</v>
      </c>
      <c r="G97" s="202"/>
      <c r="H97" s="202"/>
      <c r="I97" s="205"/>
      <c r="J97" s="216">
        <f>BK97</f>
        <v>0</v>
      </c>
      <c r="K97" s="202"/>
      <c r="L97" s="207"/>
      <c r="M97" s="208"/>
      <c r="N97" s="209"/>
      <c r="O97" s="209"/>
      <c r="P97" s="210">
        <f>SUM(P98:P179)</f>
        <v>0</v>
      </c>
      <c r="Q97" s="209"/>
      <c r="R97" s="210">
        <f>SUM(R98:R179)</f>
        <v>0.019276000000000001</v>
      </c>
      <c r="S97" s="209"/>
      <c r="T97" s="211">
        <f>SUM(T98:T179)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2" t="s">
        <v>82</v>
      </c>
      <c r="AT97" s="213" t="s">
        <v>74</v>
      </c>
      <c r="AU97" s="213" t="s">
        <v>82</v>
      </c>
      <c r="AY97" s="212" t="s">
        <v>165</v>
      </c>
      <c r="BK97" s="214">
        <f>SUM(BK98:BK179)</f>
        <v>0</v>
      </c>
    </row>
    <row r="98" s="2" customFormat="1" ht="24.15" customHeight="1">
      <c r="A98" s="41"/>
      <c r="B98" s="42"/>
      <c r="C98" s="217" t="s">
        <v>82</v>
      </c>
      <c r="D98" s="217" t="s">
        <v>167</v>
      </c>
      <c r="E98" s="218" t="s">
        <v>168</v>
      </c>
      <c r="F98" s="219" t="s">
        <v>169</v>
      </c>
      <c r="G98" s="220" t="s">
        <v>170</v>
      </c>
      <c r="H98" s="221">
        <v>194.75</v>
      </c>
      <c r="I98" s="222"/>
      <c r="J98" s="223">
        <f>ROUND(I98*H98,2)</f>
        <v>0</v>
      </c>
      <c r="K98" s="219" t="s">
        <v>171</v>
      </c>
      <c r="L98" s="47"/>
      <c r="M98" s="224" t="s">
        <v>19</v>
      </c>
      <c r="N98" s="225" t="s">
        <v>46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172</v>
      </c>
      <c r="AT98" s="228" t="s">
        <v>167</v>
      </c>
      <c r="AU98" s="228" t="s">
        <v>84</v>
      </c>
      <c r="AY98" s="20" t="s">
        <v>165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82</v>
      </c>
      <c r="BK98" s="229">
        <f>ROUND(I98*H98,2)</f>
        <v>0</v>
      </c>
      <c r="BL98" s="20" t="s">
        <v>172</v>
      </c>
      <c r="BM98" s="228" t="s">
        <v>527</v>
      </c>
    </row>
    <row r="99" s="2" customFormat="1">
      <c r="A99" s="41"/>
      <c r="B99" s="42"/>
      <c r="C99" s="43"/>
      <c r="D99" s="230" t="s">
        <v>174</v>
      </c>
      <c r="E99" s="43"/>
      <c r="F99" s="231" t="s">
        <v>175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174</v>
      </c>
      <c r="AU99" s="20" t="s">
        <v>84</v>
      </c>
    </row>
    <row r="100" s="13" customFormat="1">
      <c r="A100" s="13"/>
      <c r="B100" s="235"/>
      <c r="C100" s="236"/>
      <c r="D100" s="237" t="s">
        <v>176</v>
      </c>
      <c r="E100" s="238" t="s">
        <v>19</v>
      </c>
      <c r="F100" s="239" t="s">
        <v>528</v>
      </c>
      <c r="G100" s="236"/>
      <c r="H100" s="240">
        <v>121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176</v>
      </c>
      <c r="AU100" s="246" t="s">
        <v>84</v>
      </c>
      <c r="AV100" s="13" t="s">
        <v>84</v>
      </c>
      <c r="AW100" s="13" t="s">
        <v>36</v>
      </c>
      <c r="AX100" s="13" t="s">
        <v>75</v>
      </c>
      <c r="AY100" s="246" t="s">
        <v>165</v>
      </c>
    </row>
    <row r="101" s="13" customFormat="1">
      <c r="A101" s="13"/>
      <c r="B101" s="235"/>
      <c r="C101" s="236"/>
      <c r="D101" s="237" t="s">
        <v>176</v>
      </c>
      <c r="E101" s="238" t="s">
        <v>19</v>
      </c>
      <c r="F101" s="239" t="s">
        <v>529</v>
      </c>
      <c r="G101" s="236"/>
      <c r="H101" s="240">
        <v>43.899999999999999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176</v>
      </c>
      <c r="AU101" s="246" t="s">
        <v>84</v>
      </c>
      <c r="AV101" s="13" t="s">
        <v>84</v>
      </c>
      <c r="AW101" s="13" t="s">
        <v>36</v>
      </c>
      <c r="AX101" s="13" t="s">
        <v>75</v>
      </c>
      <c r="AY101" s="246" t="s">
        <v>165</v>
      </c>
    </row>
    <row r="102" s="13" customFormat="1">
      <c r="A102" s="13"/>
      <c r="B102" s="235"/>
      <c r="C102" s="236"/>
      <c r="D102" s="237" t="s">
        <v>176</v>
      </c>
      <c r="E102" s="238" t="s">
        <v>19</v>
      </c>
      <c r="F102" s="239" t="s">
        <v>530</v>
      </c>
      <c r="G102" s="236"/>
      <c r="H102" s="240">
        <v>23.699999999999999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176</v>
      </c>
      <c r="AU102" s="246" t="s">
        <v>84</v>
      </c>
      <c r="AV102" s="13" t="s">
        <v>84</v>
      </c>
      <c r="AW102" s="13" t="s">
        <v>36</v>
      </c>
      <c r="AX102" s="13" t="s">
        <v>75</v>
      </c>
      <c r="AY102" s="246" t="s">
        <v>165</v>
      </c>
    </row>
    <row r="103" s="13" customFormat="1">
      <c r="A103" s="13"/>
      <c r="B103" s="235"/>
      <c r="C103" s="236"/>
      <c r="D103" s="237" t="s">
        <v>176</v>
      </c>
      <c r="E103" s="238" t="s">
        <v>19</v>
      </c>
      <c r="F103" s="239" t="s">
        <v>531</v>
      </c>
      <c r="G103" s="236"/>
      <c r="H103" s="240">
        <v>6.1500000000000004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176</v>
      </c>
      <c r="AU103" s="246" t="s">
        <v>84</v>
      </c>
      <c r="AV103" s="13" t="s">
        <v>84</v>
      </c>
      <c r="AW103" s="13" t="s">
        <v>36</v>
      </c>
      <c r="AX103" s="13" t="s">
        <v>75</v>
      </c>
      <c r="AY103" s="246" t="s">
        <v>165</v>
      </c>
    </row>
    <row r="104" s="15" customFormat="1">
      <c r="A104" s="15"/>
      <c r="B104" s="257"/>
      <c r="C104" s="258"/>
      <c r="D104" s="237" t="s">
        <v>176</v>
      </c>
      <c r="E104" s="259" t="s">
        <v>19</v>
      </c>
      <c r="F104" s="260" t="s">
        <v>180</v>
      </c>
      <c r="G104" s="258"/>
      <c r="H104" s="261">
        <v>194.75</v>
      </c>
      <c r="I104" s="262"/>
      <c r="J104" s="258"/>
      <c r="K104" s="258"/>
      <c r="L104" s="263"/>
      <c r="M104" s="264"/>
      <c r="N104" s="265"/>
      <c r="O104" s="265"/>
      <c r="P104" s="265"/>
      <c r="Q104" s="265"/>
      <c r="R104" s="265"/>
      <c r="S104" s="265"/>
      <c r="T104" s="26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7" t="s">
        <v>176</v>
      </c>
      <c r="AU104" s="267" t="s">
        <v>84</v>
      </c>
      <c r="AV104" s="15" t="s">
        <v>172</v>
      </c>
      <c r="AW104" s="15" t="s">
        <v>36</v>
      </c>
      <c r="AX104" s="15" t="s">
        <v>82</v>
      </c>
      <c r="AY104" s="267" t="s">
        <v>165</v>
      </c>
    </row>
    <row r="105" s="2" customFormat="1" ht="37.8" customHeight="1">
      <c r="A105" s="41"/>
      <c r="B105" s="42"/>
      <c r="C105" s="217" t="s">
        <v>84</v>
      </c>
      <c r="D105" s="217" t="s">
        <v>167</v>
      </c>
      <c r="E105" s="218" t="s">
        <v>190</v>
      </c>
      <c r="F105" s="219" t="s">
        <v>191</v>
      </c>
      <c r="G105" s="220" t="s">
        <v>170</v>
      </c>
      <c r="H105" s="221">
        <v>334.75299999999999</v>
      </c>
      <c r="I105" s="222"/>
      <c r="J105" s="223">
        <f>ROUND(I105*H105,2)</f>
        <v>0</v>
      </c>
      <c r="K105" s="219" t="s">
        <v>171</v>
      </c>
      <c r="L105" s="47"/>
      <c r="M105" s="224" t="s">
        <v>19</v>
      </c>
      <c r="N105" s="225" t="s">
        <v>46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172</v>
      </c>
      <c r="AT105" s="228" t="s">
        <v>167</v>
      </c>
      <c r="AU105" s="228" t="s">
        <v>84</v>
      </c>
      <c r="AY105" s="20" t="s">
        <v>165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82</v>
      </c>
      <c r="BK105" s="229">
        <f>ROUND(I105*H105,2)</f>
        <v>0</v>
      </c>
      <c r="BL105" s="20" t="s">
        <v>172</v>
      </c>
      <c r="BM105" s="228" t="s">
        <v>532</v>
      </c>
    </row>
    <row r="106" s="2" customFormat="1">
      <c r="A106" s="41"/>
      <c r="B106" s="42"/>
      <c r="C106" s="43"/>
      <c r="D106" s="230" t="s">
        <v>174</v>
      </c>
      <c r="E106" s="43"/>
      <c r="F106" s="231" t="s">
        <v>193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174</v>
      </c>
      <c r="AU106" s="20" t="s">
        <v>84</v>
      </c>
    </row>
    <row r="107" s="13" customFormat="1">
      <c r="A107" s="13"/>
      <c r="B107" s="235"/>
      <c r="C107" s="236"/>
      <c r="D107" s="237" t="s">
        <v>176</v>
      </c>
      <c r="E107" s="238" t="s">
        <v>19</v>
      </c>
      <c r="F107" s="239" t="s">
        <v>533</v>
      </c>
      <c r="G107" s="236"/>
      <c r="H107" s="240">
        <v>75.563000000000002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176</v>
      </c>
      <c r="AU107" s="246" t="s">
        <v>84</v>
      </c>
      <c r="AV107" s="13" t="s">
        <v>84</v>
      </c>
      <c r="AW107" s="13" t="s">
        <v>36</v>
      </c>
      <c r="AX107" s="13" t="s">
        <v>75</v>
      </c>
      <c r="AY107" s="246" t="s">
        <v>165</v>
      </c>
    </row>
    <row r="108" s="13" customFormat="1">
      <c r="A108" s="13"/>
      <c r="B108" s="235"/>
      <c r="C108" s="236"/>
      <c r="D108" s="237" t="s">
        <v>176</v>
      </c>
      <c r="E108" s="238" t="s">
        <v>19</v>
      </c>
      <c r="F108" s="239" t="s">
        <v>534</v>
      </c>
      <c r="G108" s="236"/>
      <c r="H108" s="240">
        <v>117.2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176</v>
      </c>
      <c r="AU108" s="246" t="s">
        <v>84</v>
      </c>
      <c r="AV108" s="13" t="s">
        <v>84</v>
      </c>
      <c r="AW108" s="13" t="s">
        <v>36</v>
      </c>
      <c r="AX108" s="13" t="s">
        <v>75</v>
      </c>
      <c r="AY108" s="246" t="s">
        <v>165</v>
      </c>
    </row>
    <row r="109" s="13" customFormat="1">
      <c r="A109" s="13"/>
      <c r="B109" s="235"/>
      <c r="C109" s="236"/>
      <c r="D109" s="237" t="s">
        <v>176</v>
      </c>
      <c r="E109" s="238" t="s">
        <v>19</v>
      </c>
      <c r="F109" s="239" t="s">
        <v>535</v>
      </c>
      <c r="G109" s="236"/>
      <c r="H109" s="240">
        <v>141.99000000000001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176</v>
      </c>
      <c r="AU109" s="246" t="s">
        <v>84</v>
      </c>
      <c r="AV109" s="13" t="s">
        <v>84</v>
      </c>
      <c r="AW109" s="13" t="s">
        <v>36</v>
      </c>
      <c r="AX109" s="13" t="s">
        <v>75</v>
      </c>
      <c r="AY109" s="246" t="s">
        <v>165</v>
      </c>
    </row>
    <row r="110" s="15" customFormat="1">
      <c r="A110" s="15"/>
      <c r="B110" s="257"/>
      <c r="C110" s="258"/>
      <c r="D110" s="237" t="s">
        <v>176</v>
      </c>
      <c r="E110" s="259" t="s">
        <v>19</v>
      </c>
      <c r="F110" s="260" t="s">
        <v>180</v>
      </c>
      <c r="G110" s="258"/>
      <c r="H110" s="261">
        <v>334.75299999999999</v>
      </c>
      <c r="I110" s="262"/>
      <c r="J110" s="258"/>
      <c r="K110" s="258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176</v>
      </c>
      <c r="AU110" s="267" t="s">
        <v>84</v>
      </c>
      <c r="AV110" s="15" t="s">
        <v>172</v>
      </c>
      <c r="AW110" s="15" t="s">
        <v>36</v>
      </c>
      <c r="AX110" s="15" t="s">
        <v>82</v>
      </c>
      <c r="AY110" s="267" t="s">
        <v>165</v>
      </c>
    </row>
    <row r="111" s="2" customFormat="1" ht="37.8" customHeight="1">
      <c r="A111" s="41"/>
      <c r="B111" s="42"/>
      <c r="C111" s="217" t="s">
        <v>92</v>
      </c>
      <c r="D111" s="217" t="s">
        <v>167</v>
      </c>
      <c r="E111" s="218" t="s">
        <v>197</v>
      </c>
      <c r="F111" s="219" t="s">
        <v>198</v>
      </c>
      <c r="G111" s="220" t="s">
        <v>170</v>
      </c>
      <c r="H111" s="221">
        <v>27.373999999999999</v>
      </c>
      <c r="I111" s="222"/>
      <c r="J111" s="223">
        <f>ROUND(I111*H111,2)</f>
        <v>0</v>
      </c>
      <c r="K111" s="219" t="s">
        <v>171</v>
      </c>
      <c r="L111" s="47"/>
      <c r="M111" s="224" t="s">
        <v>19</v>
      </c>
      <c r="N111" s="225" t="s">
        <v>46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172</v>
      </c>
      <c r="AT111" s="228" t="s">
        <v>167</v>
      </c>
      <c r="AU111" s="228" t="s">
        <v>84</v>
      </c>
      <c r="AY111" s="20" t="s">
        <v>165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82</v>
      </c>
      <c r="BK111" s="229">
        <f>ROUND(I111*H111,2)</f>
        <v>0</v>
      </c>
      <c r="BL111" s="20" t="s">
        <v>172</v>
      </c>
      <c r="BM111" s="228" t="s">
        <v>536</v>
      </c>
    </row>
    <row r="112" s="2" customFormat="1">
      <c r="A112" s="41"/>
      <c r="B112" s="42"/>
      <c r="C112" s="43"/>
      <c r="D112" s="230" t="s">
        <v>174</v>
      </c>
      <c r="E112" s="43"/>
      <c r="F112" s="231" t="s">
        <v>200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174</v>
      </c>
      <c r="AU112" s="20" t="s">
        <v>84</v>
      </c>
    </row>
    <row r="113" s="13" customFormat="1">
      <c r="A113" s="13"/>
      <c r="B113" s="235"/>
      <c r="C113" s="236"/>
      <c r="D113" s="237" t="s">
        <v>176</v>
      </c>
      <c r="E113" s="238" t="s">
        <v>19</v>
      </c>
      <c r="F113" s="239" t="s">
        <v>537</v>
      </c>
      <c r="G113" s="236"/>
      <c r="H113" s="240">
        <v>194.75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176</v>
      </c>
      <c r="AU113" s="246" t="s">
        <v>84</v>
      </c>
      <c r="AV113" s="13" t="s">
        <v>84</v>
      </c>
      <c r="AW113" s="13" t="s">
        <v>36</v>
      </c>
      <c r="AX113" s="13" t="s">
        <v>75</v>
      </c>
      <c r="AY113" s="246" t="s">
        <v>165</v>
      </c>
    </row>
    <row r="114" s="13" customFormat="1">
      <c r="A114" s="13"/>
      <c r="B114" s="235"/>
      <c r="C114" s="236"/>
      <c r="D114" s="237" t="s">
        <v>176</v>
      </c>
      <c r="E114" s="238" t="s">
        <v>19</v>
      </c>
      <c r="F114" s="239" t="s">
        <v>538</v>
      </c>
      <c r="G114" s="236"/>
      <c r="H114" s="240">
        <v>-37.780999999999999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176</v>
      </c>
      <c r="AU114" s="246" t="s">
        <v>84</v>
      </c>
      <c r="AV114" s="13" t="s">
        <v>84</v>
      </c>
      <c r="AW114" s="13" t="s">
        <v>36</v>
      </c>
      <c r="AX114" s="13" t="s">
        <v>75</v>
      </c>
      <c r="AY114" s="246" t="s">
        <v>165</v>
      </c>
    </row>
    <row r="115" s="13" customFormat="1">
      <c r="A115" s="13"/>
      <c r="B115" s="235"/>
      <c r="C115" s="236"/>
      <c r="D115" s="237" t="s">
        <v>176</v>
      </c>
      <c r="E115" s="238" t="s">
        <v>19</v>
      </c>
      <c r="F115" s="239" t="s">
        <v>539</v>
      </c>
      <c r="G115" s="236"/>
      <c r="H115" s="240">
        <v>-58.600000000000001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176</v>
      </c>
      <c r="AU115" s="246" t="s">
        <v>84</v>
      </c>
      <c r="AV115" s="13" t="s">
        <v>84</v>
      </c>
      <c r="AW115" s="13" t="s">
        <v>36</v>
      </c>
      <c r="AX115" s="13" t="s">
        <v>75</v>
      </c>
      <c r="AY115" s="246" t="s">
        <v>165</v>
      </c>
    </row>
    <row r="116" s="13" customFormat="1">
      <c r="A116" s="13"/>
      <c r="B116" s="235"/>
      <c r="C116" s="236"/>
      <c r="D116" s="237" t="s">
        <v>176</v>
      </c>
      <c r="E116" s="238" t="s">
        <v>19</v>
      </c>
      <c r="F116" s="239" t="s">
        <v>540</v>
      </c>
      <c r="G116" s="236"/>
      <c r="H116" s="240">
        <v>-70.995000000000005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176</v>
      </c>
      <c r="AU116" s="246" t="s">
        <v>84</v>
      </c>
      <c r="AV116" s="13" t="s">
        <v>84</v>
      </c>
      <c r="AW116" s="13" t="s">
        <v>36</v>
      </c>
      <c r="AX116" s="13" t="s">
        <v>75</v>
      </c>
      <c r="AY116" s="246" t="s">
        <v>165</v>
      </c>
    </row>
    <row r="117" s="15" customFormat="1">
      <c r="A117" s="15"/>
      <c r="B117" s="257"/>
      <c r="C117" s="258"/>
      <c r="D117" s="237" t="s">
        <v>176</v>
      </c>
      <c r="E117" s="259" t="s">
        <v>19</v>
      </c>
      <c r="F117" s="260" t="s">
        <v>180</v>
      </c>
      <c r="G117" s="258"/>
      <c r="H117" s="261">
        <v>27.373999999999995</v>
      </c>
      <c r="I117" s="262"/>
      <c r="J117" s="258"/>
      <c r="K117" s="258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176</v>
      </c>
      <c r="AU117" s="267" t="s">
        <v>84</v>
      </c>
      <c r="AV117" s="15" t="s">
        <v>172</v>
      </c>
      <c r="AW117" s="15" t="s">
        <v>36</v>
      </c>
      <c r="AX117" s="15" t="s">
        <v>82</v>
      </c>
      <c r="AY117" s="267" t="s">
        <v>165</v>
      </c>
    </row>
    <row r="118" s="2" customFormat="1" ht="24.15" customHeight="1">
      <c r="A118" s="41"/>
      <c r="B118" s="42"/>
      <c r="C118" s="217" t="s">
        <v>172</v>
      </c>
      <c r="D118" s="217" t="s">
        <v>167</v>
      </c>
      <c r="E118" s="218" t="s">
        <v>207</v>
      </c>
      <c r="F118" s="219" t="s">
        <v>208</v>
      </c>
      <c r="G118" s="220" t="s">
        <v>170</v>
      </c>
      <c r="H118" s="221">
        <v>167.37600000000001</v>
      </c>
      <c r="I118" s="222"/>
      <c r="J118" s="223">
        <f>ROUND(I118*H118,2)</f>
        <v>0</v>
      </c>
      <c r="K118" s="219" t="s">
        <v>171</v>
      </c>
      <c r="L118" s="47"/>
      <c r="M118" s="224" t="s">
        <v>19</v>
      </c>
      <c r="N118" s="225" t="s">
        <v>46</v>
      </c>
      <c r="O118" s="8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172</v>
      </c>
      <c r="AT118" s="228" t="s">
        <v>167</v>
      </c>
      <c r="AU118" s="228" t="s">
        <v>84</v>
      </c>
      <c r="AY118" s="20" t="s">
        <v>165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0" t="s">
        <v>82</v>
      </c>
      <c r="BK118" s="229">
        <f>ROUND(I118*H118,2)</f>
        <v>0</v>
      </c>
      <c r="BL118" s="20" t="s">
        <v>172</v>
      </c>
      <c r="BM118" s="228" t="s">
        <v>541</v>
      </c>
    </row>
    <row r="119" s="2" customFormat="1">
      <c r="A119" s="41"/>
      <c r="B119" s="42"/>
      <c r="C119" s="43"/>
      <c r="D119" s="230" t="s">
        <v>174</v>
      </c>
      <c r="E119" s="43"/>
      <c r="F119" s="231" t="s">
        <v>210</v>
      </c>
      <c r="G119" s="43"/>
      <c r="H119" s="43"/>
      <c r="I119" s="232"/>
      <c r="J119" s="43"/>
      <c r="K119" s="43"/>
      <c r="L119" s="47"/>
      <c r="M119" s="233"/>
      <c r="N119" s="23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174</v>
      </c>
      <c r="AU119" s="20" t="s">
        <v>84</v>
      </c>
    </row>
    <row r="120" s="13" customFormat="1">
      <c r="A120" s="13"/>
      <c r="B120" s="235"/>
      <c r="C120" s="236"/>
      <c r="D120" s="237" t="s">
        <v>176</v>
      </c>
      <c r="E120" s="238" t="s">
        <v>19</v>
      </c>
      <c r="F120" s="239" t="s">
        <v>542</v>
      </c>
      <c r="G120" s="236"/>
      <c r="H120" s="240">
        <v>37.780999999999999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176</v>
      </c>
      <c r="AU120" s="246" t="s">
        <v>84</v>
      </c>
      <c r="AV120" s="13" t="s">
        <v>84</v>
      </c>
      <c r="AW120" s="13" t="s">
        <v>36</v>
      </c>
      <c r="AX120" s="13" t="s">
        <v>75</v>
      </c>
      <c r="AY120" s="246" t="s">
        <v>165</v>
      </c>
    </row>
    <row r="121" s="13" customFormat="1">
      <c r="A121" s="13"/>
      <c r="B121" s="235"/>
      <c r="C121" s="236"/>
      <c r="D121" s="237" t="s">
        <v>176</v>
      </c>
      <c r="E121" s="238" t="s">
        <v>19</v>
      </c>
      <c r="F121" s="239" t="s">
        <v>543</v>
      </c>
      <c r="G121" s="236"/>
      <c r="H121" s="240">
        <v>58.600000000000001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176</v>
      </c>
      <c r="AU121" s="246" t="s">
        <v>84</v>
      </c>
      <c r="AV121" s="13" t="s">
        <v>84</v>
      </c>
      <c r="AW121" s="13" t="s">
        <v>36</v>
      </c>
      <c r="AX121" s="13" t="s">
        <v>75</v>
      </c>
      <c r="AY121" s="246" t="s">
        <v>165</v>
      </c>
    </row>
    <row r="122" s="13" customFormat="1">
      <c r="A122" s="13"/>
      <c r="B122" s="235"/>
      <c r="C122" s="236"/>
      <c r="D122" s="237" t="s">
        <v>176</v>
      </c>
      <c r="E122" s="238" t="s">
        <v>19</v>
      </c>
      <c r="F122" s="239" t="s">
        <v>544</v>
      </c>
      <c r="G122" s="236"/>
      <c r="H122" s="240">
        <v>70.995000000000005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176</v>
      </c>
      <c r="AU122" s="246" t="s">
        <v>84</v>
      </c>
      <c r="AV122" s="13" t="s">
        <v>84</v>
      </c>
      <c r="AW122" s="13" t="s">
        <v>36</v>
      </c>
      <c r="AX122" s="13" t="s">
        <v>75</v>
      </c>
      <c r="AY122" s="246" t="s">
        <v>165</v>
      </c>
    </row>
    <row r="123" s="15" customFormat="1">
      <c r="A123" s="15"/>
      <c r="B123" s="257"/>
      <c r="C123" s="258"/>
      <c r="D123" s="237" t="s">
        <v>176</v>
      </c>
      <c r="E123" s="259" t="s">
        <v>19</v>
      </c>
      <c r="F123" s="260" t="s">
        <v>180</v>
      </c>
      <c r="G123" s="258"/>
      <c r="H123" s="261">
        <v>167.37600000000001</v>
      </c>
      <c r="I123" s="262"/>
      <c r="J123" s="258"/>
      <c r="K123" s="258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176</v>
      </c>
      <c r="AU123" s="267" t="s">
        <v>84</v>
      </c>
      <c r="AV123" s="15" t="s">
        <v>172</v>
      </c>
      <c r="AW123" s="15" t="s">
        <v>36</v>
      </c>
      <c r="AX123" s="15" t="s">
        <v>82</v>
      </c>
      <c r="AY123" s="267" t="s">
        <v>165</v>
      </c>
    </row>
    <row r="124" s="2" customFormat="1" ht="21.75" customHeight="1">
      <c r="A124" s="41"/>
      <c r="B124" s="42"/>
      <c r="C124" s="217" t="s">
        <v>206</v>
      </c>
      <c r="D124" s="217" t="s">
        <v>167</v>
      </c>
      <c r="E124" s="218" t="s">
        <v>215</v>
      </c>
      <c r="F124" s="219" t="s">
        <v>216</v>
      </c>
      <c r="G124" s="220" t="s">
        <v>217</v>
      </c>
      <c r="H124" s="221">
        <v>586</v>
      </c>
      <c r="I124" s="222"/>
      <c r="J124" s="223">
        <f>ROUND(I124*H124,2)</f>
        <v>0</v>
      </c>
      <c r="K124" s="219" t="s">
        <v>171</v>
      </c>
      <c r="L124" s="47"/>
      <c r="M124" s="224" t="s">
        <v>19</v>
      </c>
      <c r="N124" s="225" t="s">
        <v>46</v>
      </c>
      <c r="O124" s="87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172</v>
      </c>
      <c r="AT124" s="228" t="s">
        <v>167</v>
      </c>
      <c r="AU124" s="228" t="s">
        <v>84</v>
      </c>
      <c r="AY124" s="20" t="s">
        <v>165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82</v>
      </c>
      <c r="BK124" s="229">
        <f>ROUND(I124*H124,2)</f>
        <v>0</v>
      </c>
      <c r="BL124" s="20" t="s">
        <v>172</v>
      </c>
      <c r="BM124" s="228" t="s">
        <v>545</v>
      </c>
    </row>
    <row r="125" s="2" customFormat="1">
      <c r="A125" s="41"/>
      <c r="B125" s="42"/>
      <c r="C125" s="43"/>
      <c r="D125" s="230" t="s">
        <v>174</v>
      </c>
      <c r="E125" s="43"/>
      <c r="F125" s="231" t="s">
        <v>219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174</v>
      </c>
      <c r="AU125" s="20" t="s">
        <v>84</v>
      </c>
    </row>
    <row r="126" s="13" customFormat="1">
      <c r="A126" s="13"/>
      <c r="B126" s="235"/>
      <c r="C126" s="236"/>
      <c r="D126" s="237" t="s">
        <v>176</v>
      </c>
      <c r="E126" s="238" t="s">
        <v>19</v>
      </c>
      <c r="F126" s="239" t="s">
        <v>546</v>
      </c>
      <c r="G126" s="236"/>
      <c r="H126" s="240">
        <v>586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176</v>
      </c>
      <c r="AU126" s="246" t="s">
        <v>84</v>
      </c>
      <c r="AV126" s="13" t="s">
        <v>84</v>
      </c>
      <c r="AW126" s="13" t="s">
        <v>36</v>
      </c>
      <c r="AX126" s="13" t="s">
        <v>82</v>
      </c>
      <c r="AY126" s="246" t="s">
        <v>165</v>
      </c>
    </row>
    <row r="127" s="2" customFormat="1" ht="24.15" customHeight="1">
      <c r="A127" s="41"/>
      <c r="B127" s="42"/>
      <c r="C127" s="217" t="s">
        <v>214</v>
      </c>
      <c r="D127" s="217" t="s">
        <v>167</v>
      </c>
      <c r="E127" s="218" t="s">
        <v>222</v>
      </c>
      <c r="F127" s="219" t="s">
        <v>223</v>
      </c>
      <c r="G127" s="220" t="s">
        <v>170</v>
      </c>
      <c r="H127" s="221">
        <v>70.995000000000005</v>
      </c>
      <c r="I127" s="222"/>
      <c r="J127" s="223">
        <f>ROUND(I127*H127,2)</f>
        <v>0</v>
      </c>
      <c r="K127" s="219" t="s">
        <v>171</v>
      </c>
      <c r="L127" s="47"/>
      <c r="M127" s="224" t="s">
        <v>19</v>
      </c>
      <c r="N127" s="225" t="s">
        <v>46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172</v>
      </c>
      <c r="AT127" s="228" t="s">
        <v>167</v>
      </c>
      <c r="AU127" s="228" t="s">
        <v>84</v>
      </c>
      <c r="AY127" s="20" t="s">
        <v>165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82</v>
      </c>
      <c r="BK127" s="229">
        <f>ROUND(I127*H127,2)</f>
        <v>0</v>
      </c>
      <c r="BL127" s="20" t="s">
        <v>172</v>
      </c>
      <c r="BM127" s="228" t="s">
        <v>547</v>
      </c>
    </row>
    <row r="128" s="2" customFormat="1">
      <c r="A128" s="41"/>
      <c r="B128" s="42"/>
      <c r="C128" s="43"/>
      <c r="D128" s="230" t="s">
        <v>174</v>
      </c>
      <c r="E128" s="43"/>
      <c r="F128" s="231" t="s">
        <v>225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174</v>
      </c>
      <c r="AU128" s="20" t="s">
        <v>84</v>
      </c>
    </row>
    <row r="129" s="13" customFormat="1">
      <c r="A129" s="13"/>
      <c r="B129" s="235"/>
      <c r="C129" s="236"/>
      <c r="D129" s="237" t="s">
        <v>176</v>
      </c>
      <c r="E129" s="238" t="s">
        <v>19</v>
      </c>
      <c r="F129" s="239" t="s">
        <v>548</v>
      </c>
      <c r="G129" s="236"/>
      <c r="H129" s="240">
        <v>33.299999999999997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176</v>
      </c>
      <c r="AU129" s="246" t="s">
        <v>84</v>
      </c>
      <c r="AV129" s="13" t="s">
        <v>84</v>
      </c>
      <c r="AW129" s="13" t="s">
        <v>36</v>
      </c>
      <c r="AX129" s="13" t="s">
        <v>75</v>
      </c>
      <c r="AY129" s="246" t="s">
        <v>165</v>
      </c>
    </row>
    <row r="130" s="13" customFormat="1">
      <c r="A130" s="13"/>
      <c r="B130" s="235"/>
      <c r="C130" s="236"/>
      <c r="D130" s="237" t="s">
        <v>176</v>
      </c>
      <c r="E130" s="238" t="s">
        <v>19</v>
      </c>
      <c r="F130" s="239" t="s">
        <v>549</v>
      </c>
      <c r="G130" s="236"/>
      <c r="H130" s="240">
        <v>18.52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176</v>
      </c>
      <c r="AU130" s="246" t="s">
        <v>84</v>
      </c>
      <c r="AV130" s="13" t="s">
        <v>84</v>
      </c>
      <c r="AW130" s="13" t="s">
        <v>36</v>
      </c>
      <c r="AX130" s="13" t="s">
        <v>75</v>
      </c>
      <c r="AY130" s="246" t="s">
        <v>165</v>
      </c>
    </row>
    <row r="131" s="13" customFormat="1">
      <c r="A131" s="13"/>
      <c r="B131" s="235"/>
      <c r="C131" s="236"/>
      <c r="D131" s="237" t="s">
        <v>176</v>
      </c>
      <c r="E131" s="238" t="s">
        <v>19</v>
      </c>
      <c r="F131" s="239" t="s">
        <v>550</v>
      </c>
      <c r="G131" s="236"/>
      <c r="H131" s="240">
        <v>11.324999999999999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176</v>
      </c>
      <c r="AU131" s="246" t="s">
        <v>84</v>
      </c>
      <c r="AV131" s="13" t="s">
        <v>84</v>
      </c>
      <c r="AW131" s="13" t="s">
        <v>36</v>
      </c>
      <c r="AX131" s="13" t="s">
        <v>75</v>
      </c>
      <c r="AY131" s="246" t="s">
        <v>165</v>
      </c>
    </row>
    <row r="132" s="13" customFormat="1">
      <c r="A132" s="13"/>
      <c r="B132" s="235"/>
      <c r="C132" s="236"/>
      <c r="D132" s="237" t="s">
        <v>176</v>
      </c>
      <c r="E132" s="238" t="s">
        <v>19</v>
      </c>
      <c r="F132" s="239" t="s">
        <v>551</v>
      </c>
      <c r="G132" s="236"/>
      <c r="H132" s="240">
        <v>7.8499999999999996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176</v>
      </c>
      <c r="AU132" s="246" t="s">
        <v>84</v>
      </c>
      <c r="AV132" s="13" t="s">
        <v>84</v>
      </c>
      <c r="AW132" s="13" t="s">
        <v>36</v>
      </c>
      <c r="AX132" s="13" t="s">
        <v>75</v>
      </c>
      <c r="AY132" s="246" t="s">
        <v>165</v>
      </c>
    </row>
    <row r="133" s="14" customFormat="1">
      <c r="A133" s="14"/>
      <c r="B133" s="247"/>
      <c r="C133" s="248"/>
      <c r="D133" s="237" t="s">
        <v>176</v>
      </c>
      <c r="E133" s="249" t="s">
        <v>19</v>
      </c>
      <c r="F133" s="250" t="s">
        <v>229</v>
      </c>
      <c r="G133" s="248"/>
      <c r="H133" s="249" t="s">
        <v>19</v>
      </c>
      <c r="I133" s="251"/>
      <c r="J133" s="248"/>
      <c r="K133" s="248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176</v>
      </c>
      <c r="AU133" s="256" t="s">
        <v>84</v>
      </c>
      <c r="AV133" s="14" t="s">
        <v>82</v>
      </c>
      <c r="AW133" s="14" t="s">
        <v>36</v>
      </c>
      <c r="AX133" s="14" t="s">
        <v>75</v>
      </c>
      <c r="AY133" s="256" t="s">
        <v>165</v>
      </c>
    </row>
    <row r="134" s="15" customFormat="1">
      <c r="A134" s="15"/>
      <c r="B134" s="257"/>
      <c r="C134" s="258"/>
      <c r="D134" s="237" t="s">
        <v>176</v>
      </c>
      <c r="E134" s="259" t="s">
        <v>19</v>
      </c>
      <c r="F134" s="260" t="s">
        <v>180</v>
      </c>
      <c r="G134" s="258"/>
      <c r="H134" s="261">
        <v>70.995000000000005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7" t="s">
        <v>176</v>
      </c>
      <c r="AU134" s="267" t="s">
        <v>84</v>
      </c>
      <c r="AV134" s="15" t="s">
        <v>172</v>
      </c>
      <c r="AW134" s="15" t="s">
        <v>36</v>
      </c>
      <c r="AX134" s="15" t="s">
        <v>82</v>
      </c>
      <c r="AY134" s="267" t="s">
        <v>165</v>
      </c>
    </row>
    <row r="135" s="2" customFormat="1" ht="24.15" customHeight="1">
      <c r="A135" s="41"/>
      <c r="B135" s="42"/>
      <c r="C135" s="217" t="s">
        <v>221</v>
      </c>
      <c r="D135" s="217" t="s">
        <v>167</v>
      </c>
      <c r="E135" s="218" t="s">
        <v>231</v>
      </c>
      <c r="F135" s="219" t="s">
        <v>232</v>
      </c>
      <c r="G135" s="220" t="s">
        <v>170</v>
      </c>
      <c r="H135" s="221">
        <v>194.75</v>
      </c>
      <c r="I135" s="222"/>
      <c r="J135" s="223">
        <f>ROUND(I135*H135,2)</f>
        <v>0</v>
      </c>
      <c r="K135" s="219" t="s">
        <v>171</v>
      </c>
      <c r="L135" s="47"/>
      <c r="M135" s="224" t="s">
        <v>19</v>
      </c>
      <c r="N135" s="225" t="s">
        <v>46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172</v>
      </c>
      <c r="AT135" s="228" t="s">
        <v>167</v>
      </c>
      <c r="AU135" s="228" t="s">
        <v>84</v>
      </c>
      <c r="AY135" s="20" t="s">
        <v>165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82</v>
      </c>
      <c r="BK135" s="229">
        <f>ROUND(I135*H135,2)</f>
        <v>0</v>
      </c>
      <c r="BL135" s="20" t="s">
        <v>172</v>
      </c>
      <c r="BM135" s="228" t="s">
        <v>552</v>
      </c>
    </row>
    <row r="136" s="2" customFormat="1">
      <c r="A136" s="41"/>
      <c r="B136" s="42"/>
      <c r="C136" s="43"/>
      <c r="D136" s="230" t="s">
        <v>174</v>
      </c>
      <c r="E136" s="43"/>
      <c r="F136" s="231" t="s">
        <v>234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174</v>
      </c>
      <c r="AU136" s="20" t="s">
        <v>84</v>
      </c>
    </row>
    <row r="137" s="13" customFormat="1">
      <c r="A137" s="13"/>
      <c r="B137" s="235"/>
      <c r="C137" s="236"/>
      <c r="D137" s="237" t="s">
        <v>176</v>
      </c>
      <c r="E137" s="238" t="s">
        <v>19</v>
      </c>
      <c r="F137" s="239" t="s">
        <v>537</v>
      </c>
      <c r="G137" s="236"/>
      <c r="H137" s="240">
        <v>194.75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176</v>
      </c>
      <c r="AU137" s="246" t="s">
        <v>84</v>
      </c>
      <c r="AV137" s="13" t="s">
        <v>84</v>
      </c>
      <c r="AW137" s="13" t="s">
        <v>36</v>
      </c>
      <c r="AX137" s="13" t="s">
        <v>75</v>
      </c>
      <c r="AY137" s="246" t="s">
        <v>165</v>
      </c>
    </row>
    <row r="138" s="15" customFormat="1">
      <c r="A138" s="15"/>
      <c r="B138" s="257"/>
      <c r="C138" s="258"/>
      <c r="D138" s="237" t="s">
        <v>176</v>
      </c>
      <c r="E138" s="259" t="s">
        <v>19</v>
      </c>
      <c r="F138" s="260" t="s">
        <v>180</v>
      </c>
      <c r="G138" s="258"/>
      <c r="H138" s="261">
        <v>194.75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7" t="s">
        <v>176</v>
      </c>
      <c r="AU138" s="267" t="s">
        <v>84</v>
      </c>
      <c r="AV138" s="15" t="s">
        <v>172</v>
      </c>
      <c r="AW138" s="15" t="s">
        <v>36</v>
      </c>
      <c r="AX138" s="15" t="s">
        <v>82</v>
      </c>
      <c r="AY138" s="267" t="s">
        <v>165</v>
      </c>
    </row>
    <row r="139" s="2" customFormat="1" ht="24.15" customHeight="1">
      <c r="A139" s="41"/>
      <c r="B139" s="42"/>
      <c r="C139" s="217" t="s">
        <v>230</v>
      </c>
      <c r="D139" s="217" t="s">
        <v>167</v>
      </c>
      <c r="E139" s="218" t="s">
        <v>261</v>
      </c>
      <c r="F139" s="219" t="s">
        <v>553</v>
      </c>
      <c r="G139" s="220" t="s">
        <v>217</v>
      </c>
      <c r="H139" s="221">
        <v>377.81400000000002</v>
      </c>
      <c r="I139" s="222"/>
      <c r="J139" s="223">
        <f>ROUND(I139*H139,2)</f>
        <v>0</v>
      </c>
      <c r="K139" s="219" t="s">
        <v>19</v>
      </c>
      <c r="L139" s="47"/>
      <c r="M139" s="224" t="s">
        <v>19</v>
      </c>
      <c r="N139" s="225" t="s">
        <v>46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172</v>
      </c>
      <c r="AT139" s="228" t="s">
        <v>167</v>
      </c>
      <c r="AU139" s="228" t="s">
        <v>84</v>
      </c>
      <c r="AY139" s="20" t="s">
        <v>165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82</v>
      </c>
      <c r="BK139" s="229">
        <f>ROUND(I139*H139,2)</f>
        <v>0</v>
      </c>
      <c r="BL139" s="20" t="s">
        <v>172</v>
      </c>
      <c r="BM139" s="228" t="s">
        <v>554</v>
      </c>
    </row>
    <row r="140" s="13" customFormat="1">
      <c r="A140" s="13"/>
      <c r="B140" s="235"/>
      <c r="C140" s="236"/>
      <c r="D140" s="237" t="s">
        <v>176</v>
      </c>
      <c r="E140" s="238" t="s">
        <v>19</v>
      </c>
      <c r="F140" s="239" t="s">
        <v>555</v>
      </c>
      <c r="G140" s="236"/>
      <c r="H140" s="240">
        <v>363.89400000000001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176</v>
      </c>
      <c r="AU140" s="246" t="s">
        <v>84</v>
      </c>
      <c r="AV140" s="13" t="s">
        <v>84</v>
      </c>
      <c r="AW140" s="13" t="s">
        <v>36</v>
      </c>
      <c r="AX140" s="13" t="s">
        <v>75</v>
      </c>
      <c r="AY140" s="246" t="s">
        <v>165</v>
      </c>
    </row>
    <row r="141" s="13" customFormat="1">
      <c r="A141" s="13"/>
      <c r="B141" s="235"/>
      <c r="C141" s="236"/>
      <c r="D141" s="237" t="s">
        <v>176</v>
      </c>
      <c r="E141" s="238" t="s">
        <v>19</v>
      </c>
      <c r="F141" s="239" t="s">
        <v>556</v>
      </c>
      <c r="G141" s="236"/>
      <c r="H141" s="240">
        <v>13.92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176</v>
      </c>
      <c r="AU141" s="246" t="s">
        <v>84</v>
      </c>
      <c r="AV141" s="13" t="s">
        <v>84</v>
      </c>
      <c r="AW141" s="13" t="s">
        <v>36</v>
      </c>
      <c r="AX141" s="13" t="s">
        <v>75</v>
      </c>
      <c r="AY141" s="246" t="s">
        <v>165</v>
      </c>
    </row>
    <row r="142" s="14" customFormat="1">
      <c r="A142" s="14"/>
      <c r="B142" s="247"/>
      <c r="C142" s="248"/>
      <c r="D142" s="237" t="s">
        <v>176</v>
      </c>
      <c r="E142" s="249" t="s">
        <v>19</v>
      </c>
      <c r="F142" s="250" t="s">
        <v>229</v>
      </c>
      <c r="G142" s="248"/>
      <c r="H142" s="249" t="s">
        <v>19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176</v>
      </c>
      <c r="AU142" s="256" t="s">
        <v>84</v>
      </c>
      <c r="AV142" s="14" t="s">
        <v>82</v>
      </c>
      <c r="AW142" s="14" t="s">
        <v>36</v>
      </c>
      <c r="AX142" s="14" t="s">
        <v>75</v>
      </c>
      <c r="AY142" s="256" t="s">
        <v>165</v>
      </c>
    </row>
    <row r="143" s="15" customFormat="1">
      <c r="A143" s="15"/>
      <c r="B143" s="257"/>
      <c r="C143" s="258"/>
      <c r="D143" s="237" t="s">
        <v>176</v>
      </c>
      <c r="E143" s="259" t="s">
        <v>19</v>
      </c>
      <c r="F143" s="260" t="s">
        <v>180</v>
      </c>
      <c r="G143" s="258"/>
      <c r="H143" s="261">
        <v>377.81400000000002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176</v>
      </c>
      <c r="AU143" s="267" t="s">
        <v>84</v>
      </c>
      <c r="AV143" s="15" t="s">
        <v>172</v>
      </c>
      <c r="AW143" s="15" t="s">
        <v>36</v>
      </c>
      <c r="AX143" s="15" t="s">
        <v>82</v>
      </c>
      <c r="AY143" s="267" t="s">
        <v>165</v>
      </c>
    </row>
    <row r="144" s="2" customFormat="1" ht="24.15" customHeight="1">
      <c r="A144" s="41"/>
      <c r="B144" s="42"/>
      <c r="C144" s="217" t="s">
        <v>235</v>
      </c>
      <c r="D144" s="217" t="s">
        <v>167</v>
      </c>
      <c r="E144" s="218" t="s">
        <v>557</v>
      </c>
      <c r="F144" s="219" t="s">
        <v>558</v>
      </c>
      <c r="G144" s="220" t="s">
        <v>217</v>
      </c>
      <c r="H144" s="221">
        <v>377.81400000000002</v>
      </c>
      <c r="I144" s="222"/>
      <c r="J144" s="223">
        <f>ROUND(I144*H144,2)</f>
        <v>0</v>
      </c>
      <c r="K144" s="219" t="s">
        <v>362</v>
      </c>
      <c r="L144" s="47"/>
      <c r="M144" s="224" t="s">
        <v>19</v>
      </c>
      <c r="N144" s="225" t="s">
        <v>46</v>
      </c>
      <c r="O144" s="87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8" t="s">
        <v>172</v>
      </c>
      <c r="AT144" s="228" t="s">
        <v>167</v>
      </c>
      <c r="AU144" s="228" t="s">
        <v>84</v>
      </c>
      <c r="AY144" s="20" t="s">
        <v>165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0" t="s">
        <v>82</v>
      </c>
      <c r="BK144" s="229">
        <f>ROUND(I144*H144,2)</f>
        <v>0</v>
      </c>
      <c r="BL144" s="20" t="s">
        <v>172</v>
      </c>
      <c r="BM144" s="228" t="s">
        <v>559</v>
      </c>
    </row>
    <row r="145" s="2" customFormat="1">
      <c r="A145" s="41"/>
      <c r="B145" s="42"/>
      <c r="C145" s="43"/>
      <c r="D145" s="230" t="s">
        <v>174</v>
      </c>
      <c r="E145" s="43"/>
      <c r="F145" s="231" t="s">
        <v>560</v>
      </c>
      <c r="G145" s="43"/>
      <c r="H145" s="43"/>
      <c r="I145" s="232"/>
      <c r="J145" s="43"/>
      <c r="K145" s="43"/>
      <c r="L145" s="47"/>
      <c r="M145" s="233"/>
      <c r="N145" s="23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174</v>
      </c>
      <c r="AU145" s="20" t="s">
        <v>84</v>
      </c>
    </row>
    <row r="146" s="13" customFormat="1">
      <c r="A146" s="13"/>
      <c r="B146" s="235"/>
      <c r="C146" s="236"/>
      <c r="D146" s="237" t="s">
        <v>176</v>
      </c>
      <c r="E146" s="238" t="s">
        <v>19</v>
      </c>
      <c r="F146" s="239" t="s">
        <v>561</v>
      </c>
      <c r="G146" s="236"/>
      <c r="H146" s="240">
        <v>377.81400000000002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176</v>
      </c>
      <c r="AU146" s="246" t="s">
        <v>84</v>
      </c>
      <c r="AV146" s="13" t="s">
        <v>84</v>
      </c>
      <c r="AW146" s="13" t="s">
        <v>36</v>
      </c>
      <c r="AX146" s="13" t="s">
        <v>82</v>
      </c>
      <c r="AY146" s="246" t="s">
        <v>165</v>
      </c>
    </row>
    <row r="147" s="2" customFormat="1" ht="24.15" customHeight="1">
      <c r="A147" s="41"/>
      <c r="B147" s="42"/>
      <c r="C147" s="217" t="s">
        <v>241</v>
      </c>
      <c r="D147" s="217" t="s">
        <v>167</v>
      </c>
      <c r="E147" s="218" t="s">
        <v>278</v>
      </c>
      <c r="F147" s="219" t="s">
        <v>279</v>
      </c>
      <c r="G147" s="220" t="s">
        <v>217</v>
      </c>
      <c r="H147" s="221">
        <v>586</v>
      </c>
      <c r="I147" s="222"/>
      <c r="J147" s="223">
        <f>ROUND(I147*H147,2)</f>
        <v>0</v>
      </c>
      <c r="K147" s="219" t="s">
        <v>362</v>
      </c>
      <c r="L147" s="47"/>
      <c r="M147" s="224" t="s">
        <v>19</v>
      </c>
      <c r="N147" s="225" t="s">
        <v>46</v>
      </c>
      <c r="O147" s="87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8" t="s">
        <v>172</v>
      </c>
      <c r="AT147" s="228" t="s">
        <v>167</v>
      </c>
      <c r="AU147" s="228" t="s">
        <v>84</v>
      </c>
      <c r="AY147" s="20" t="s">
        <v>165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0" t="s">
        <v>82</v>
      </c>
      <c r="BK147" s="229">
        <f>ROUND(I147*H147,2)</f>
        <v>0</v>
      </c>
      <c r="BL147" s="20" t="s">
        <v>172</v>
      </c>
      <c r="BM147" s="228" t="s">
        <v>562</v>
      </c>
    </row>
    <row r="148" s="2" customFormat="1">
      <c r="A148" s="41"/>
      <c r="B148" s="42"/>
      <c r="C148" s="43"/>
      <c r="D148" s="230" t="s">
        <v>174</v>
      </c>
      <c r="E148" s="43"/>
      <c r="F148" s="231" t="s">
        <v>563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174</v>
      </c>
      <c r="AU148" s="20" t="s">
        <v>84</v>
      </c>
    </row>
    <row r="149" s="13" customFormat="1">
      <c r="A149" s="13"/>
      <c r="B149" s="235"/>
      <c r="C149" s="236"/>
      <c r="D149" s="237" t="s">
        <v>176</v>
      </c>
      <c r="E149" s="238" t="s">
        <v>19</v>
      </c>
      <c r="F149" s="239" t="s">
        <v>546</v>
      </c>
      <c r="G149" s="236"/>
      <c r="H149" s="240">
        <v>586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176</v>
      </c>
      <c r="AU149" s="246" t="s">
        <v>84</v>
      </c>
      <c r="AV149" s="13" t="s">
        <v>84</v>
      </c>
      <c r="AW149" s="13" t="s">
        <v>36</v>
      </c>
      <c r="AX149" s="13" t="s">
        <v>82</v>
      </c>
      <c r="AY149" s="246" t="s">
        <v>165</v>
      </c>
    </row>
    <row r="150" s="2" customFormat="1" ht="16.5" customHeight="1">
      <c r="A150" s="41"/>
      <c r="B150" s="42"/>
      <c r="C150" s="268" t="s">
        <v>249</v>
      </c>
      <c r="D150" s="268" t="s">
        <v>242</v>
      </c>
      <c r="E150" s="269" t="s">
        <v>283</v>
      </c>
      <c r="F150" s="270" t="s">
        <v>284</v>
      </c>
      <c r="G150" s="271" t="s">
        <v>285</v>
      </c>
      <c r="H150" s="272">
        <v>19.276</v>
      </c>
      <c r="I150" s="273"/>
      <c r="J150" s="274">
        <f>ROUND(I150*H150,2)</f>
        <v>0</v>
      </c>
      <c r="K150" s="270" t="s">
        <v>362</v>
      </c>
      <c r="L150" s="275"/>
      <c r="M150" s="276" t="s">
        <v>19</v>
      </c>
      <c r="N150" s="277" t="s">
        <v>46</v>
      </c>
      <c r="O150" s="87"/>
      <c r="P150" s="226">
        <f>O150*H150</f>
        <v>0</v>
      </c>
      <c r="Q150" s="226">
        <v>0.001</v>
      </c>
      <c r="R150" s="226">
        <f>Q150*H150</f>
        <v>0.019276000000000001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230</v>
      </c>
      <c r="AT150" s="228" t="s">
        <v>242</v>
      </c>
      <c r="AU150" s="228" t="s">
        <v>84</v>
      </c>
      <c r="AY150" s="20" t="s">
        <v>165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82</v>
      </c>
      <c r="BK150" s="229">
        <f>ROUND(I150*H150,2)</f>
        <v>0</v>
      </c>
      <c r="BL150" s="20" t="s">
        <v>172</v>
      </c>
      <c r="BM150" s="228" t="s">
        <v>564</v>
      </c>
    </row>
    <row r="151" s="13" customFormat="1">
      <c r="A151" s="13"/>
      <c r="B151" s="235"/>
      <c r="C151" s="236"/>
      <c r="D151" s="237" t="s">
        <v>176</v>
      </c>
      <c r="E151" s="238" t="s">
        <v>19</v>
      </c>
      <c r="F151" s="239" t="s">
        <v>565</v>
      </c>
      <c r="G151" s="236"/>
      <c r="H151" s="240">
        <v>377.81400000000002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176</v>
      </c>
      <c r="AU151" s="246" t="s">
        <v>84</v>
      </c>
      <c r="AV151" s="13" t="s">
        <v>84</v>
      </c>
      <c r="AW151" s="13" t="s">
        <v>36</v>
      </c>
      <c r="AX151" s="13" t="s">
        <v>75</v>
      </c>
      <c r="AY151" s="246" t="s">
        <v>165</v>
      </c>
    </row>
    <row r="152" s="13" customFormat="1">
      <c r="A152" s="13"/>
      <c r="B152" s="235"/>
      <c r="C152" s="236"/>
      <c r="D152" s="237" t="s">
        <v>176</v>
      </c>
      <c r="E152" s="238" t="s">
        <v>19</v>
      </c>
      <c r="F152" s="239" t="s">
        <v>566</v>
      </c>
      <c r="G152" s="236"/>
      <c r="H152" s="240">
        <v>586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176</v>
      </c>
      <c r="AU152" s="246" t="s">
        <v>84</v>
      </c>
      <c r="AV152" s="13" t="s">
        <v>84</v>
      </c>
      <c r="AW152" s="13" t="s">
        <v>36</v>
      </c>
      <c r="AX152" s="13" t="s">
        <v>75</v>
      </c>
      <c r="AY152" s="246" t="s">
        <v>165</v>
      </c>
    </row>
    <row r="153" s="15" customFormat="1">
      <c r="A153" s="15"/>
      <c r="B153" s="257"/>
      <c r="C153" s="258"/>
      <c r="D153" s="237" t="s">
        <v>176</v>
      </c>
      <c r="E153" s="259" t="s">
        <v>19</v>
      </c>
      <c r="F153" s="260" t="s">
        <v>180</v>
      </c>
      <c r="G153" s="258"/>
      <c r="H153" s="261">
        <v>963.81399999999996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7" t="s">
        <v>176</v>
      </c>
      <c r="AU153" s="267" t="s">
        <v>84</v>
      </c>
      <c r="AV153" s="15" t="s">
        <v>172</v>
      </c>
      <c r="AW153" s="15" t="s">
        <v>36</v>
      </c>
      <c r="AX153" s="15" t="s">
        <v>82</v>
      </c>
      <c r="AY153" s="267" t="s">
        <v>165</v>
      </c>
    </row>
    <row r="154" s="13" customFormat="1">
      <c r="A154" s="13"/>
      <c r="B154" s="235"/>
      <c r="C154" s="236"/>
      <c r="D154" s="237" t="s">
        <v>176</v>
      </c>
      <c r="E154" s="236"/>
      <c r="F154" s="239" t="s">
        <v>567</v>
      </c>
      <c r="G154" s="236"/>
      <c r="H154" s="240">
        <v>19.276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176</v>
      </c>
      <c r="AU154" s="246" t="s">
        <v>84</v>
      </c>
      <c r="AV154" s="13" t="s">
        <v>84</v>
      </c>
      <c r="AW154" s="13" t="s">
        <v>4</v>
      </c>
      <c r="AX154" s="13" t="s">
        <v>82</v>
      </c>
      <c r="AY154" s="246" t="s">
        <v>165</v>
      </c>
    </row>
    <row r="155" s="2" customFormat="1" ht="24.15" customHeight="1">
      <c r="A155" s="41"/>
      <c r="B155" s="42"/>
      <c r="C155" s="217" t="s">
        <v>8</v>
      </c>
      <c r="D155" s="217" t="s">
        <v>167</v>
      </c>
      <c r="E155" s="218" t="s">
        <v>291</v>
      </c>
      <c r="F155" s="219" t="s">
        <v>568</v>
      </c>
      <c r="G155" s="220" t="s">
        <v>217</v>
      </c>
      <c r="H155" s="221">
        <v>586</v>
      </c>
      <c r="I155" s="222"/>
      <c r="J155" s="223">
        <f>ROUND(I155*H155,2)</f>
        <v>0</v>
      </c>
      <c r="K155" s="219" t="s">
        <v>19</v>
      </c>
      <c r="L155" s="47"/>
      <c r="M155" s="224" t="s">
        <v>19</v>
      </c>
      <c r="N155" s="225" t="s">
        <v>46</v>
      </c>
      <c r="O155" s="87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172</v>
      </c>
      <c r="AT155" s="228" t="s">
        <v>167</v>
      </c>
      <c r="AU155" s="228" t="s">
        <v>84</v>
      </c>
      <c r="AY155" s="20" t="s">
        <v>165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0" t="s">
        <v>82</v>
      </c>
      <c r="BK155" s="229">
        <f>ROUND(I155*H155,2)</f>
        <v>0</v>
      </c>
      <c r="BL155" s="20" t="s">
        <v>172</v>
      </c>
      <c r="BM155" s="228" t="s">
        <v>569</v>
      </c>
    </row>
    <row r="156" s="13" customFormat="1">
      <c r="A156" s="13"/>
      <c r="B156" s="235"/>
      <c r="C156" s="236"/>
      <c r="D156" s="237" t="s">
        <v>176</v>
      </c>
      <c r="E156" s="238" t="s">
        <v>19</v>
      </c>
      <c r="F156" s="239" t="s">
        <v>570</v>
      </c>
      <c r="G156" s="236"/>
      <c r="H156" s="240">
        <v>141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176</v>
      </c>
      <c r="AU156" s="246" t="s">
        <v>84</v>
      </c>
      <c r="AV156" s="13" t="s">
        <v>84</v>
      </c>
      <c r="AW156" s="13" t="s">
        <v>36</v>
      </c>
      <c r="AX156" s="13" t="s">
        <v>75</v>
      </c>
      <c r="AY156" s="246" t="s">
        <v>165</v>
      </c>
    </row>
    <row r="157" s="13" customFormat="1">
      <c r="A157" s="13"/>
      <c r="B157" s="235"/>
      <c r="C157" s="236"/>
      <c r="D157" s="237" t="s">
        <v>176</v>
      </c>
      <c r="E157" s="238" t="s">
        <v>19</v>
      </c>
      <c r="F157" s="239" t="s">
        <v>571</v>
      </c>
      <c r="G157" s="236"/>
      <c r="H157" s="240">
        <v>348.5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176</v>
      </c>
      <c r="AU157" s="246" t="s">
        <v>84</v>
      </c>
      <c r="AV157" s="13" t="s">
        <v>84</v>
      </c>
      <c r="AW157" s="13" t="s">
        <v>36</v>
      </c>
      <c r="AX157" s="13" t="s">
        <v>75</v>
      </c>
      <c r="AY157" s="246" t="s">
        <v>165</v>
      </c>
    </row>
    <row r="158" s="13" customFormat="1">
      <c r="A158" s="13"/>
      <c r="B158" s="235"/>
      <c r="C158" s="236"/>
      <c r="D158" s="237" t="s">
        <v>176</v>
      </c>
      <c r="E158" s="238" t="s">
        <v>19</v>
      </c>
      <c r="F158" s="239" t="s">
        <v>572</v>
      </c>
      <c r="G158" s="236"/>
      <c r="H158" s="240">
        <v>96.5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176</v>
      </c>
      <c r="AU158" s="246" t="s">
        <v>84</v>
      </c>
      <c r="AV158" s="13" t="s">
        <v>84</v>
      </c>
      <c r="AW158" s="13" t="s">
        <v>36</v>
      </c>
      <c r="AX158" s="13" t="s">
        <v>75</v>
      </c>
      <c r="AY158" s="246" t="s">
        <v>165</v>
      </c>
    </row>
    <row r="159" s="16" customFormat="1">
      <c r="A159" s="16"/>
      <c r="B159" s="278"/>
      <c r="C159" s="279"/>
      <c r="D159" s="237" t="s">
        <v>176</v>
      </c>
      <c r="E159" s="280" t="s">
        <v>19</v>
      </c>
      <c r="F159" s="281" t="s">
        <v>299</v>
      </c>
      <c r="G159" s="279"/>
      <c r="H159" s="282">
        <v>586</v>
      </c>
      <c r="I159" s="283"/>
      <c r="J159" s="279"/>
      <c r="K159" s="279"/>
      <c r="L159" s="284"/>
      <c r="M159" s="285"/>
      <c r="N159" s="286"/>
      <c r="O159" s="286"/>
      <c r="P159" s="286"/>
      <c r="Q159" s="286"/>
      <c r="R159" s="286"/>
      <c r="S159" s="286"/>
      <c r="T159" s="287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88" t="s">
        <v>176</v>
      </c>
      <c r="AU159" s="288" t="s">
        <v>84</v>
      </c>
      <c r="AV159" s="16" t="s">
        <v>92</v>
      </c>
      <c r="AW159" s="16" t="s">
        <v>36</v>
      </c>
      <c r="AX159" s="16" t="s">
        <v>75</v>
      </c>
      <c r="AY159" s="288" t="s">
        <v>165</v>
      </c>
    </row>
    <row r="160" s="14" customFormat="1">
      <c r="A160" s="14"/>
      <c r="B160" s="247"/>
      <c r="C160" s="248"/>
      <c r="D160" s="237" t="s">
        <v>176</v>
      </c>
      <c r="E160" s="249" t="s">
        <v>19</v>
      </c>
      <c r="F160" s="250" t="s">
        <v>229</v>
      </c>
      <c r="G160" s="248"/>
      <c r="H160" s="249" t="s">
        <v>19</v>
      </c>
      <c r="I160" s="251"/>
      <c r="J160" s="248"/>
      <c r="K160" s="248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176</v>
      </c>
      <c r="AU160" s="256" t="s">
        <v>84</v>
      </c>
      <c r="AV160" s="14" t="s">
        <v>82</v>
      </c>
      <c r="AW160" s="14" t="s">
        <v>36</v>
      </c>
      <c r="AX160" s="14" t="s">
        <v>75</v>
      </c>
      <c r="AY160" s="256" t="s">
        <v>165</v>
      </c>
    </row>
    <row r="161" s="15" customFormat="1">
      <c r="A161" s="15"/>
      <c r="B161" s="257"/>
      <c r="C161" s="258"/>
      <c r="D161" s="237" t="s">
        <v>176</v>
      </c>
      <c r="E161" s="259" t="s">
        <v>19</v>
      </c>
      <c r="F161" s="260" t="s">
        <v>180</v>
      </c>
      <c r="G161" s="258"/>
      <c r="H161" s="261">
        <v>586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7" t="s">
        <v>176</v>
      </c>
      <c r="AU161" s="267" t="s">
        <v>84</v>
      </c>
      <c r="AV161" s="15" t="s">
        <v>172</v>
      </c>
      <c r="AW161" s="15" t="s">
        <v>36</v>
      </c>
      <c r="AX161" s="15" t="s">
        <v>82</v>
      </c>
      <c r="AY161" s="267" t="s">
        <v>165</v>
      </c>
    </row>
    <row r="162" s="2" customFormat="1" ht="16.5" customHeight="1">
      <c r="A162" s="41"/>
      <c r="B162" s="42"/>
      <c r="C162" s="217" t="s">
        <v>260</v>
      </c>
      <c r="D162" s="217" t="s">
        <v>167</v>
      </c>
      <c r="E162" s="218" t="s">
        <v>302</v>
      </c>
      <c r="F162" s="219" t="s">
        <v>303</v>
      </c>
      <c r="G162" s="220" t="s">
        <v>217</v>
      </c>
      <c r="H162" s="221">
        <v>377.81400000000002</v>
      </c>
      <c r="I162" s="222"/>
      <c r="J162" s="223">
        <f>ROUND(I162*H162,2)</f>
        <v>0</v>
      </c>
      <c r="K162" s="219" t="s">
        <v>362</v>
      </c>
      <c r="L162" s="47"/>
      <c r="M162" s="224" t="s">
        <v>19</v>
      </c>
      <c r="N162" s="225" t="s">
        <v>46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172</v>
      </c>
      <c r="AT162" s="228" t="s">
        <v>167</v>
      </c>
      <c r="AU162" s="228" t="s">
        <v>84</v>
      </c>
      <c r="AY162" s="20" t="s">
        <v>165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82</v>
      </c>
      <c r="BK162" s="229">
        <f>ROUND(I162*H162,2)</f>
        <v>0</v>
      </c>
      <c r="BL162" s="20" t="s">
        <v>172</v>
      </c>
      <c r="BM162" s="228" t="s">
        <v>573</v>
      </c>
    </row>
    <row r="163" s="2" customFormat="1">
      <c r="A163" s="41"/>
      <c r="B163" s="42"/>
      <c r="C163" s="43"/>
      <c r="D163" s="230" t="s">
        <v>174</v>
      </c>
      <c r="E163" s="43"/>
      <c r="F163" s="231" t="s">
        <v>574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174</v>
      </c>
      <c r="AU163" s="20" t="s">
        <v>84</v>
      </c>
    </row>
    <row r="164" s="13" customFormat="1">
      <c r="A164" s="13"/>
      <c r="B164" s="235"/>
      <c r="C164" s="236"/>
      <c r="D164" s="237" t="s">
        <v>176</v>
      </c>
      <c r="E164" s="238" t="s">
        <v>19</v>
      </c>
      <c r="F164" s="239" t="s">
        <v>561</v>
      </c>
      <c r="G164" s="236"/>
      <c r="H164" s="240">
        <v>377.81400000000002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176</v>
      </c>
      <c r="AU164" s="246" t="s">
        <v>84</v>
      </c>
      <c r="AV164" s="13" t="s">
        <v>84</v>
      </c>
      <c r="AW164" s="13" t="s">
        <v>36</v>
      </c>
      <c r="AX164" s="13" t="s">
        <v>82</v>
      </c>
      <c r="AY164" s="246" t="s">
        <v>165</v>
      </c>
    </row>
    <row r="165" s="2" customFormat="1" ht="16.5" customHeight="1">
      <c r="A165" s="41"/>
      <c r="B165" s="42"/>
      <c r="C165" s="217" t="s">
        <v>271</v>
      </c>
      <c r="D165" s="217" t="s">
        <v>167</v>
      </c>
      <c r="E165" s="218" t="s">
        <v>307</v>
      </c>
      <c r="F165" s="219" t="s">
        <v>308</v>
      </c>
      <c r="G165" s="220" t="s">
        <v>217</v>
      </c>
      <c r="H165" s="221">
        <v>586</v>
      </c>
      <c r="I165" s="222"/>
      <c r="J165" s="223">
        <f>ROUND(I165*H165,2)</f>
        <v>0</v>
      </c>
      <c r="K165" s="219" t="s">
        <v>362</v>
      </c>
      <c r="L165" s="47"/>
      <c r="M165" s="224" t="s">
        <v>19</v>
      </c>
      <c r="N165" s="225" t="s">
        <v>46</v>
      </c>
      <c r="O165" s="87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172</v>
      </c>
      <c r="AT165" s="228" t="s">
        <v>167</v>
      </c>
      <c r="AU165" s="228" t="s">
        <v>84</v>
      </c>
      <c r="AY165" s="20" t="s">
        <v>165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82</v>
      </c>
      <c r="BK165" s="229">
        <f>ROUND(I165*H165,2)</f>
        <v>0</v>
      </c>
      <c r="BL165" s="20" t="s">
        <v>172</v>
      </c>
      <c r="BM165" s="228" t="s">
        <v>575</v>
      </c>
    </row>
    <row r="166" s="2" customFormat="1">
      <c r="A166" s="41"/>
      <c r="B166" s="42"/>
      <c r="C166" s="43"/>
      <c r="D166" s="230" t="s">
        <v>174</v>
      </c>
      <c r="E166" s="43"/>
      <c r="F166" s="231" t="s">
        <v>576</v>
      </c>
      <c r="G166" s="43"/>
      <c r="H166" s="43"/>
      <c r="I166" s="232"/>
      <c r="J166" s="43"/>
      <c r="K166" s="43"/>
      <c r="L166" s="47"/>
      <c r="M166" s="233"/>
      <c r="N166" s="23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174</v>
      </c>
      <c r="AU166" s="20" t="s">
        <v>84</v>
      </c>
    </row>
    <row r="167" s="13" customFormat="1">
      <c r="A167" s="13"/>
      <c r="B167" s="235"/>
      <c r="C167" s="236"/>
      <c r="D167" s="237" t="s">
        <v>176</v>
      </c>
      <c r="E167" s="238" t="s">
        <v>19</v>
      </c>
      <c r="F167" s="239" t="s">
        <v>566</v>
      </c>
      <c r="G167" s="236"/>
      <c r="H167" s="240">
        <v>586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176</v>
      </c>
      <c r="AU167" s="246" t="s">
        <v>84</v>
      </c>
      <c r="AV167" s="13" t="s">
        <v>84</v>
      </c>
      <c r="AW167" s="13" t="s">
        <v>36</v>
      </c>
      <c r="AX167" s="13" t="s">
        <v>82</v>
      </c>
      <c r="AY167" s="246" t="s">
        <v>165</v>
      </c>
    </row>
    <row r="168" s="2" customFormat="1" ht="24.15" customHeight="1">
      <c r="A168" s="41"/>
      <c r="B168" s="42"/>
      <c r="C168" s="217" t="s">
        <v>277</v>
      </c>
      <c r="D168" s="217" t="s">
        <v>167</v>
      </c>
      <c r="E168" s="218" t="s">
        <v>312</v>
      </c>
      <c r="F168" s="219" t="s">
        <v>313</v>
      </c>
      <c r="G168" s="220" t="s">
        <v>217</v>
      </c>
      <c r="H168" s="221">
        <v>377.81400000000002</v>
      </c>
      <c r="I168" s="222"/>
      <c r="J168" s="223">
        <f>ROUND(I168*H168,2)</f>
        <v>0</v>
      </c>
      <c r="K168" s="219" t="s">
        <v>171</v>
      </c>
      <c r="L168" s="47"/>
      <c r="M168" s="224" t="s">
        <v>19</v>
      </c>
      <c r="N168" s="225" t="s">
        <v>46</v>
      </c>
      <c r="O168" s="87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172</v>
      </c>
      <c r="AT168" s="228" t="s">
        <v>167</v>
      </c>
      <c r="AU168" s="228" t="s">
        <v>84</v>
      </c>
      <c r="AY168" s="20" t="s">
        <v>165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82</v>
      </c>
      <c r="BK168" s="229">
        <f>ROUND(I168*H168,2)</f>
        <v>0</v>
      </c>
      <c r="BL168" s="20" t="s">
        <v>172</v>
      </c>
      <c r="BM168" s="228" t="s">
        <v>577</v>
      </c>
    </row>
    <row r="169" s="2" customFormat="1">
      <c r="A169" s="41"/>
      <c r="B169" s="42"/>
      <c r="C169" s="43"/>
      <c r="D169" s="230" t="s">
        <v>174</v>
      </c>
      <c r="E169" s="43"/>
      <c r="F169" s="231" t="s">
        <v>315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174</v>
      </c>
      <c r="AU169" s="20" t="s">
        <v>84</v>
      </c>
    </row>
    <row r="170" s="13" customFormat="1">
      <c r="A170" s="13"/>
      <c r="B170" s="235"/>
      <c r="C170" s="236"/>
      <c r="D170" s="237" t="s">
        <v>176</v>
      </c>
      <c r="E170" s="238" t="s">
        <v>19</v>
      </c>
      <c r="F170" s="239" t="s">
        <v>561</v>
      </c>
      <c r="G170" s="236"/>
      <c r="H170" s="240">
        <v>377.81400000000002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176</v>
      </c>
      <c r="AU170" s="246" t="s">
        <v>84</v>
      </c>
      <c r="AV170" s="13" t="s">
        <v>84</v>
      </c>
      <c r="AW170" s="13" t="s">
        <v>36</v>
      </c>
      <c r="AX170" s="13" t="s">
        <v>82</v>
      </c>
      <c r="AY170" s="246" t="s">
        <v>165</v>
      </c>
    </row>
    <row r="171" s="2" customFormat="1" ht="24.15" customHeight="1">
      <c r="A171" s="41"/>
      <c r="B171" s="42"/>
      <c r="C171" s="217" t="s">
        <v>282</v>
      </c>
      <c r="D171" s="217" t="s">
        <v>167</v>
      </c>
      <c r="E171" s="218" t="s">
        <v>316</v>
      </c>
      <c r="F171" s="219" t="s">
        <v>317</v>
      </c>
      <c r="G171" s="220" t="s">
        <v>217</v>
      </c>
      <c r="H171" s="221">
        <v>586</v>
      </c>
      <c r="I171" s="222"/>
      <c r="J171" s="223">
        <f>ROUND(I171*H171,2)</f>
        <v>0</v>
      </c>
      <c r="K171" s="219" t="s">
        <v>171</v>
      </c>
      <c r="L171" s="47"/>
      <c r="M171" s="224" t="s">
        <v>19</v>
      </c>
      <c r="N171" s="225" t="s">
        <v>46</v>
      </c>
      <c r="O171" s="87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172</v>
      </c>
      <c r="AT171" s="228" t="s">
        <v>167</v>
      </c>
      <c r="AU171" s="228" t="s">
        <v>84</v>
      </c>
      <c r="AY171" s="20" t="s">
        <v>165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0" t="s">
        <v>82</v>
      </c>
      <c r="BK171" s="229">
        <f>ROUND(I171*H171,2)</f>
        <v>0</v>
      </c>
      <c r="BL171" s="20" t="s">
        <v>172</v>
      </c>
      <c r="BM171" s="228" t="s">
        <v>578</v>
      </c>
    </row>
    <row r="172" s="2" customFormat="1">
      <c r="A172" s="41"/>
      <c r="B172" s="42"/>
      <c r="C172" s="43"/>
      <c r="D172" s="230" t="s">
        <v>174</v>
      </c>
      <c r="E172" s="43"/>
      <c r="F172" s="231" t="s">
        <v>319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174</v>
      </c>
      <c r="AU172" s="20" t="s">
        <v>84</v>
      </c>
    </row>
    <row r="173" s="13" customFormat="1">
      <c r="A173" s="13"/>
      <c r="B173" s="235"/>
      <c r="C173" s="236"/>
      <c r="D173" s="237" t="s">
        <v>176</v>
      </c>
      <c r="E173" s="238" t="s">
        <v>19</v>
      </c>
      <c r="F173" s="239" t="s">
        <v>566</v>
      </c>
      <c r="G173" s="236"/>
      <c r="H173" s="240">
        <v>586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176</v>
      </c>
      <c r="AU173" s="246" t="s">
        <v>84</v>
      </c>
      <c r="AV173" s="13" t="s">
        <v>84</v>
      </c>
      <c r="AW173" s="13" t="s">
        <v>36</v>
      </c>
      <c r="AX173" s="13" t="s">
        <v>82</v>
      </c>
      <c r="AY173" s="246" t="s">
        <v>165</v>
      </c>
    </row>
    <row r="174" s="2" customFormat="1" ht="21.75" customHeight="1">
      <c r="A174" s="41"/>
      <c r="B174" s="42"/>
      <c r="C174" s="217" t="s">
        <v>290</v>
      </c>
      <c r="D174" s="217" t="s">
        <v>167</v>
      </c>
      <c r="E174" s="218" t="s">
        <v>321</v>
      </c>
      <c r="F174" s="219" t="s">
        <v>322</v>
      </c>
      <c r="G174" s="220" t="s">
        <v>217</v>
      </c>
      <c r="H174" s="221">
        <v>377.81400000000002</v>
      </c>
      <c r="I174" s="222"/>
      <c r="J174" s="223">
        <f>ROUND(I174*H174,2)</f>
        <v>0</v>
      </c>
      <c r="K174" s="219" t="s">
        <v>171</v>
      </c>
      <c r="L174" s="47"/>
      <c r="M174" s="224" t="s">
        <v>19</v>
      </c>
      <c r="N174" s="225" t="s">
        <v>46</v>
      </c>
      <c r="O174" s="87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8" t="s">
        <v>172</v>
      </c>
      <c r="AT174" s="228" t="s">
        <v>167</v>
      </c>
      <c r="AU174" s="228" t="s">
        <v>84</v>
      </c>
      <c r="AY174" s="20" t="s">
        <v>165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0" t="s">
        <v>82</v>
      </c>
      <c r="BK174" s="229">
        <f>ROUND(I174*H174,2)</f>
        <v>0</v>
      </c>
      <c r="BL174" s="20" t="s">
        <v>172</v>
      </c>
      <c r="BM174" s="228" t="s">
        <v>579</v>
      </c>
    </row>
    <row r="175" s="2" customFormat="1">
      <c r="A175" s="41"/>
      <c r="B175" s="42"/>
      <c r="C175" s="43"/>
      <c r="D175" s="230" t="s">
        <v>174</v>
      </c>
      <c r="E175" s="43"/>
      <c r="F175" s="231" t="s">
        <v>324</v>
      </c>
      <c r="G175" s="43"/>
      <c r="H175" s="43"/>
      <c r="I175" s="232"/>
      <c r="J175" s="43"/>
      <c r="K175" s="43"/>
      <c r="L175" s="47"/>
      <c r="M175" s="233"/>
      <c r="N175" s="23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174</v>
      </c>
      <c r="AU175" s="20" t="s">
        <v>84</v>
      </c>
    </row>
    <row r="176" s="13" customFormat="1">
      <c r="A176" s="13"/>
      <c r="B176" s="235"/>
      <c r="C176" s="236"/>
      <c r="D176" s="237" t="s">
        <v>176</v>
      </c>
      <c r="E176" s="238" t="s">
        <v>19</v>
      </c>
      <c r="F176" s="239" t="s">
        <v>561</v>
      </c>
      <c r="G176" s="236"/>
      <c r="H176" s="240">
        <v>377.81400000000002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176</v>
      </c>
      <c r="AU176" s="246" t="s">
        <v>84</v>
      </c>
      <c r="AV176" s="13" t="s">
        <v>84</v>
      </c>
      <c r="AW176" s="13" t="s">
        <v>36</v>
      </c>
      <c r="AX176" s="13" t="s">
        <v>82</v>
      </c>
      <c r="AY176" s="246" t="s">
        <v>165</v>
      </c>
    </row>
    <row r="177" s="2" customFormat="1" ht="16.5" customHeight="1">
      <c r="A177" s="41"/>
      <c r="B177" s="42"/>
      <c r="C177" s="217" t="s">
        <v>301</v>
      </c>
      <c r="D177" s="217" t="s">
        <v>167</v>
      </c>
      <c r="E177" s="218" t="s">
        <v>326</v>
      </c>
      <c r="F177" s="219" t="s">
        <v>327</v>
      </c>
      <c r="G177" s="220" t="s">
        <v>217</v>
      </c>
      <c r="H177" s="221">
        <v>586</v>
      </c>
      <c r="I177" s="222"/>
      <c r="J177" s="223">
        <f>ROUND(I177*H177,2)</f>
        <v>0</v>
      </c>
      <c r="K177" s="219" t="s">
        <v>171</v>
      </c>
      <c r="L177" s="47"/>
      <c r="M177" s="224" t="s">
        <v>19</v>
      </c>
      <c r="N177" s="225" t="s">
        <v>46</v>
      </c>
      <c r="O177" s="87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8" t="s">
        <v>172</v>
      </c>
      <c r="AT177" s="228" t="s">
        <v>167</v>
      </c>
      <c r="AU177" s="228" t="s">
        <v>84</v>
      </c>
      <c r="AY177" s="20" t="s">
        <v>165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0" t="s">
        <v>82</v>
      </c>
      <c r="BK177" s="229">
        <f>ROUND(I177*H177,2)</f>
        <v>0</v>
      </c>
      <c r="BL177" s="20" t="s">
        <v>172</v>
      </c>
      <c r="BM177" s="228" t="s">
        <v>580</v>
      </c>
    </row>
    <row r="178" s="2" customFormat="1">
      <c r="A178" s="41"/>
      <c r="B178" s="42"/>
      <c r="C178" s="43"/>
      <c r="D178" s="230" t="s">
        <v>174</v>
      </c>
      <c r="E178" s="43"/>
      <c r="F178" s="231" t="s">
        <v>329</v>
      </c>
      <c r="G178" s="43"/>
      <c r="H178" s="43"/>
      <c r="I178" s="232"/>
      <c r="J178" s="43"/>
      <c r="K178" s="43"/>
      <c r="L178" s="47"/>
      <c r="M178" s="233"/>
      <c r="N178" s="23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174</v>
      </c>
      <c r="AU178" s="20" t="s">
        <v>84</v>
      </c>
    </row>
    <row r="179" s="13" customFormat="1">
      <c r="A179" s="13"/>
      <c r="B179" s="235"/>
      <c r="C179" s="236"/>
      <c r="D179" s="237" t="s">
        <v>176</v>
      </c>
      <c r="E179" s="238" t="s">
        <v>19</v>
      </c>
      <c r="F179" s="239" t="s">
        <v>566</v>
      </c>
      <c r="G179" s="236"/>
      <c r="H179" s="240">
        <v>586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176</v>
      </c>
      <c r="AU179" s="246" t="s">
        <v>84</v>
      </c>
      <c r="AV179" s="13" t="s">
        <v>84</v>
      </c>
      <c r="AW179" s="13" t="s">
        <v>36</v>
      </c>
      <c r="AX179" s="13" t="s">
        <v>82</v>
      </c>
      <c r="AY179" s="246" t="s">
        <v>165</v>
      </c>
    </row>
    <row r="180" s="12" customFormat="1" ht="22.8" customHeight="1">
      <c r="A180" s="12"/>
      <c r="B180" s="201"/>
      <c r="C180" s="202"/>
      <c r="D180" s="203" t="s">
        <v>74</v>
      </c>
      <c r="E180" s="215" t="s">
        <v>230</v>
      </c>
      <c r="F180" s="215" t="s">
        <v>460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SUM(P181:P182)</f>
        <v>0</v>
      </c>
      <c r="Q180" s="209"/>
      <c r="R180" s="210">
        <f>SUM(R181:R182)</f>
        <v>6</v>
      </c>
      <c r="S180" s="209"/>
      <c r="T180" s="211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82</v>
      </c>
      <c r="AT180" s="213" t="s">
        <v>74</v>
      </c>
      <c r="AU180" s="213" t="s">
        <v>82</v>
      </c>
      <c r="AY180" s="212" t="s">
        <v>165</v>
      </c>
      <c r="BK180" s="214">
        <f>SUM(BK181:BK182)</f>
        <v>0</v>
      </c>
    </row>
    <row r="181" s="2" customFormat="1" ht="24.15" customHeight="1">
      <c r="A181" s="41"/>
      <c r="B181" s="42"/>
      <c r="C181" s="217" t="s">
        <v>306</v>
      </c>
      <c r="D181" s="217" t="s">
        <v>167</v>
      </c>
      <c r="E181" s="218" t="s">
        <v>462</v>
      </c>
      <c r="F181" s="219" t="s">
        <v>463</v>
      </c>
      <c r="G181" s="220" t="s">
        <v>361</v>
      </c>
      <c r="H181" s="221">
        <v>1</v>
      </c>
      <c r="I181" s="222"/>
      <c r="J181" s="223">
        <f>ROUND(I181*H181,2)</f>
        <v>0</v>
      </c>
      <c r="K181" s="219" t="s">
        <v>19</v>
      </c>
      <c r="L181" s="47"/>
      <c r="M181" s="224" t="s">
        <v>19</v>
      </c>
      <c r="N181" s="225" t="s">
        <v>46</v>
      </c>
      <c r="O181" s="87"/>
      <c r="P181" s="226">
        <f>O181*H181</f>
        <v>0</v>
      </c>
      <c r="Q181" s="226">
        <v>6</v>
      </c>
      <c r="R181" s="226">
        <f>Q181*H181</f>
        <v>6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172</v>
      </c>
      <c r="AT181" s="228" t="s">
        <v>167</v>
      </c>
      <c r="AU181" s="228" t="s">
        <v>84</v>
      </c>
      <c r="AY181" s="20" t="s">
        <v>165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0" t="s">
        <v>82</v>
      </c>
      <c r="BK181" s="229">
        <f>ROUND(I181*H181,2)</f>
        <v>0</v>
      </c>
      <c r="BL181" s="20" t="s">
        <v>172</v>
      </c>
      <c r="BM181" s="228" t="s">
        <v>581</v>
      </c>
    </row>
    <row r="182" s="13" customFormat="1">
      <c r="A182" s="13"/>
      <c r="B182" s="235"/>
      <c r="C182" s="236"/>
      <c r="D182" s="237" t="s">
        <v>176</v>
      </c>
      <c r="E182" s="238" t="s">
        <v>19</v>
      </c>
      <c r="F182" s="239" t="s">
        <v>365</v>
      </c>
      <c r="G182" s="236"/>
      <c r="H182" s="240">
        <v>1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176</v>
      </c>
      <c r="AU182" s="246" t="s">
        <v>84</v>
      </c>
      <c r="AV182" s="13" t="s">
        <v>84</v>
      </c>
      <c r="AW182" s="13" t="s">
        <v>36</v>
      </c>
      <c r="AX182" s="13" t="s">
        <v>82</v>
      </c>
      <c r="AY182" s="246" t="s">
        <v>165</v>
      </c>
    </row>
    <row r="183" s="12" customFormat="1" ht="22.8" customHeight="1">
      <c r="A183" s="12"/>
      <c r="B183" s="201"/>
      <c r="C183" s="202"/>
      <c r="D183" s="203" t="s">
        <v>74</v>
      </c>
      <c r="E183" s="215" t="s">
        <v>518</v>
      </c>
      <c r="F183" s="215" t="s">
        <v>519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SUM(P184:P185)</f>
        <v>0</v>
      </c>
      <c r="Q183" s="209"/>
      <c r="R183" s="210">
        <f>SUM(R184:R185)</f>
        <v>0</v>
      </c>
      <c r="S183" s="209"/>
      <c r="T183" s="211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82</v>
      </c>
      <c r="AT183" s="213" t="s">
        <v>74</v>
      </c>
      <c r="AU183" s="213" t="s">
        <v>82</v>
      </c>
      <c r="AY183" s="212" t="s">
        <v>165</v>
      </c>
      <c r="BK183" s="214">
        <f>SUM(BK184:BK185)</f>
        <v>0</v>
      </c>
    </row>
    <row r="184" s="2" customFormat="1" ht="24.15" customHeight="1">
      <c r="A184" s="41"/>
      <c r="B184" s="42"/>
      <c r="C184" s="217" t="s">
        <v>311</v>
      </c>
      <c r="D184" s="217" t="s">
        <v>167</v>
      </c>
      <c r="E184" s="218" t="s">
        <v>521</v>
      </c>
      <c r="F184" s="219" t="s">
        <v>522</v>
      </c>
      <c r="G184" s="220" t="s">
        <v>245</v>
      </c>
      <c r="H184" s="221">
        <v>6.0190000000000001</v>
      </c>
      <c r="I184" s="222"/>
      <c r="J184" s="223">
        <f>ROUND(I184*H184,2)</f>
        <v>0</v>
      </c>
      <c r="K184" s="219" t="s">
        <v>171</v>
      </c>
      <c r="L184" s="47"/>
      <c r="M184" s="224" t="s">
        <v>19</v>
      </c>
      <c r="N184" s="225" t="s">
        <v>46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172</v>
      </c>
      <c r="AT184" s="228" t="s">
        <v>167</v>
      </c>
      <c r="AU184" s="228" t="s">
        <v>84</v>
      </c>
      <c r="AY184" s="20" t="s">
        <v>165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82</v>
      </c>
      <c r="BK184" s="229">
        <f>ROUND(I184*H184,2)</f>
        <v>0</v>
      </c>
      <c r="BL184" s="20" t="s">
        <v>172</v>
      </c>
      <c r="BM184" s="228" t="s">
        <v>582</v>
      </c>
    </row>
    <row r="185" s="2" customFormat="1">
      <c r="A185" s="41"/>
      <c r="B185" s="42"/>
      <c r="C185" s="43"/>
      <c r="D185" s="230" t="s">
        <v>174</v>
      </c>
      <c r="E185" s="43"/>
      <c r="F185" s="231" t="s">
        <v>524</v>
      </c>
      <c r="G185" s="43"/>
      <c r="H185" s="43"/>
      <c r="I185" s="232"/>
      <c r="J185" s="43"/>
      <c r="K185" s="43"/>
      <c r="L185" s="47"/>
      <c r="M185" s="289"/>
      <c r="N185" s="290"/>
      <c r="O185" s="291"/>
      <c r="P185" s="291"/>
      <c r="Q185" s="291"/>
      <c r="R185" s="291"/>
      <c r="S185" s="291"/>
      <c r="T185" s="292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174</v>
      </c>
      <c r="AU185" s="20" t="s">
        <v>84</v>
      </c>
    </row>
    <row r="186" s="2" customFormat="1" ht="6.96" customHeight="1">
      <c r="A186" s="41"/>
      <c r="B186" s="62"/>
      <c r="C186" s="63"/>
      <c r="D186" s="63"/>
      <c r="E186" s="63"/>
      <c r="F186" s="63"/>
      <c r="G186" s="63"/>
      <c r="H186" s="63"/>
      <c r="I186" s="63"/>
      <c r="J186" s="63"/>
      <c r="K186" s="63"/>
      <c r="L186" s="47"/>
      <c r="M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</row>
  </sheetData>
  <sheetProtection sheet="1" autoFilter="0" formatColumns="0" formatRows="0" objects="1" scenarios="1" spinCount="100000" saltValue="C2zzUBXs2HXwt7LgMgShwWrKPPxw6Z5fU84w4FKQItUrloHA+AaeeHMWCn4IuwXt/QSxZNOlsLQhvlQVgAZFWQ==" hashValue="BDbGA1CWdk/xocmr4l2fRaSAxv99rjULqs7zNlkGshcxicczQT535iwbyWSu+Bq9AWi40Nv9OG/ow216V9R1og==" algorithmName="SHA-512" password="DA9B"/>
  <autoFilter ref="C94:K18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hyperlinks>
    <hyperlink ref="F99" r:id="rId1" display="https://podminky.urs.cz/item/CS_URS_2024_02/131251105"/>
    <hyperlink ref="F106" r:id="rId2" display="https://podminky.urs.cz/item/CS_URS_2024_02/162351104"/>
    <hyperlink ref="F112" r:id="rId3" display="https://podminky.urs.cz/item/CS_URS_2024_02/162551108"/>
    <hyperlink ref="F119" r:id="rId4" display="https://podminky.urs.cz/item/CS_URS_2024_02/167151101"/>
    <hyperlink ref="F125" r:id="rId5" display="https://podminky.urs.cz/item/CS_URS_2024_02/171151101"/>
    <hyperlink ref="F128" r:id="rId6" display="https://podminky.urs.cz/item/CS_URS_2024_02/171152101"/>
    <hyperlink ref="F136" r:id="rId7" display="https://podminky.urs.cz/item/CS_URS_2024_02/171251201"/>
    <hyperlink ref="F145" r:id="rId8" display="https://podminky.urs.cz/item/CS_URS_2023_01/181411131"/>
    <hyperlink ref="F148" r:id="rId9" display="https://podminky.urs.cz/item/CS_URS_2023_01/181411133"/>
    <hyperlink ref="F163" r:id="rId10" display="https://podminky.urs.cz/item/CS_URS_2023_01/183403153"/>
    <hyperlink ref="F166" r:id="rId11" display="https://podminky.urs.cz/item/CS_URS_2023_01/183403353"/>
    <hyperlink ref="F169" r:id="rId12" display="https://podminky.urs.cz/item/CS_URS_2024_02/184813511"/>
    <hyperlink ref="F172" r:id="rId13" display="https://podminky.urs.cz/item/CS_URS_2024_02/184813513"/>
    <hyperlink ref="F175" r:id="rId14" display="https://podminky.urs.cz/item/CS_URS_2024_02/184813521"/>
    <hyperlink ref="F178" r:id="rId15" display="https://podminky.urs.cz/item/CS_URS_2024_02/184813524"/>
    <hyperlink ref="F185" r:id="rId16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129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zakázky'!K6</f>
        <v>PD - ČERVENÁ VODA/MLÝNICKÝ DVŮR - OBNOVA MÍSTNÍ KOMUNIKACE 96c a 83c</v>
      </c>
      <c r="F7" s="146"/>
      <c r="G7" s="146"/>
      <c r="H7" s="146"/>
      <c r="L7" s="23"/>
    </row>
    <row r="8" s="1" customFormat="1" ht="12" customHeight="1">
      <c r="B8" s="23"/>
      <c r="D8" s="146" t="s">
        <v>130</v>
      </c>
      <c r="L8" s="23"/>
    </row>
    <row r="9" s="2" customFormat="1" ht="16.5" customHeight="1">
      <c r="A9" s="41"/>
      <c r="B9" s="47"/>
      <c r="C9" s="41"/>
      <c r="D9" s="41"/>
      <c r="E9" s="147" t="s">
        <v>583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132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30" customHeight="1">
      <c r="A11" s="41"/>
      <c r="B11" s="47"/>
      <c r="C11" s="41"/>
      <c r="D11" s="41"/>
      <c r="E11" s="150" t="s">
        <v>584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1" t="str">
        <f>'Rekapitulace zakázky'!AN8</f>
        <v>18. 11. 2021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zakázky'!AN13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zakázky'!E14</f>
        <v>Vyplň údaj</v>
      </c>
      <c r="F20" s="136"/>
      <c r="G20" s="136"/>
      <c r="H20" s="136"/>
      <c r="I20" s="146" t="s">
        <v>29</v>
      </c>
      <c r="J20" s="36" t="str">
        <f>'Rekapitulace zakázky'!AN14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34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29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37</v>
      </c>
      <c r="E25" s="41"/>
      <c r="F25" s="41"/>
      <c r="G25" s="41"/>
      <c r="H25" s="41"/>
      <c r="I25" s="146" t="s">
        <v>26</v>
      </c>
      <c r="J25" s="136" t="str">
        <f>IF('Rekapitulace zakázky'!AN19="","",'Rekapitulace zakázky'!AN19)</f>
        <v/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zakázky'!E20="","",'Rekapitulace zakázky'!E20)</f>
        <v xml:space="preserve"> </v>
      </c>
      <c r="F26" s="41"/>
      <c r="G26" s="41"/>
      <c r="H26" s="41"/>
      <c r="I26" s="146" t="s">
        <v>29</v>
      </c>
      <c r="J26" s="136" t="str">
        <f>IF('Rekapitulace zakázky'!AN20="","",'Rekapitulace zakázky'!AN20)</f>
        <v/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39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19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41</v>
      </c>
      <c r="E32" s="41"/>
      <c r="F32" s="41"/>
      <c r="G32" s="41"/>
      <c r="H32" s="41"/>
      <c r="I32" s="41"/>
      <c r="J32" s="158">
        <f>ROUND(J88,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43</v>
      </c>
      <c r="G34" s="41"/>
      <c r="H34" s="41"/>
      <c r="I34" s="159" t="s">
        <v>42</v>
      </c>
      <c r="J34" s="159" t="s">
        <v>44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48" t="s">
        <v>45</v>
      </c>
      <c r="E35" s="146" t="s">
        <v>46</v>
      </c>
      <c r="F35" s="160">
        <f>ROUND((SUM(BE88:BE149)),  2)</f>
        <v>0</v>
      </c>
      <c r="G35" s="41"/>
      <c r="H35" s="41"/>
      <c r="I35" s="161">
        <v>0.20999999999999999</v>
      </c>
      <c r="J35" s="160">
        <f>ROUND(((SUM(BE88:BE149))*I35),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47</v>
      </c>
      <c r="F36" s="160">
        <f>ROUND((SUM(BF88:BF149)),  2)</f>
        <v>0</v>
      </c>
      <c r="G36" s="41"/>
      <c r="H36" s="41"/>
      <c r="I36" s="161">
        <v>0.12</v>
      </c>
      <c r="J36" s="160">
        <f>ROUND(((SUM(BF88:BF149))*I36),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48</v>
      </c>
      <c r="F37" s="160">
        <f>ROUND((SUM(BG88:BG149)),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49</v>
      </c>
      <c r="F38" s="160">
        <f>ROUND((SUM(BH88:BH149)),  2)</f>
        <v>0</v>
      </c>
      <c r="G38" s="41"/>
      <c r="H38" s="41"/>
      <c r="I38" s="161">
        <v>0.12</v>
      </c>
      <c r="J38" s="160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50</v>
      </c>
      <c r="F39" s="160">
        <f>ROUND((SUM(BI88:BI149)),  2)</f>
        <v>0</v>
      </c>
      <c r="G39" s="41"/>
      <c r="H39" s="41"/>
      <c r="I39" s="161">
        <v>0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51</v>
      </c>
      <c r="E41" s="164"/>
      <c r="F41" s="164"/>
      <c r="G41" s="165" t="s">
        <v>52</v>
      </c>
      <c r="H41" s="166" t="s">
        <v>53</v>
      </c>
      <c r="I41" s="164"/>
      <c r="J41" s="167">
        <f>SUM(J32:J39)</f>
        <v>0</v>
      </c>
      <c r="K41" s="168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PD - ČERVENÁ VODA/MLÝNICKÝ DVŮR - OBNOVA MÍSTNÍ KOMUNIKACE 96c a 83c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130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583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132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30" customHeight="1">
      <c r="A54" s="41"/>
      <c r="B54" s="42"/>
      <c r="C54" s="43"/>
      <c r="D54" s="43"/>
      <c r="E54" s="72" t="str">
        <f>E11</f>
        <v>D.2.1 SO 801.1a - Obnova stromořadí, trasa A, A/2 (v obvodu), úsek km 0,33800 - km 1,02840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kat.úz.: Mlýnický dvůr, Heroltice u Štítů</v>
      </c>
      <c r="G56" s="43"/>
      <c r="H56" s="43"/>
      <c r="I56" s="35" t="s">
        <v>23</v>
      </c>
      <c r="J56" s="75" t="str">
        <f>IF(J14="","",J14)</f>
        <v>18. 11. 2021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Obec Červená voda</v>
      </c>
      <c r="G58" s="43"/>
      <c r="H58" s="43"/>
      <c r="I58" s="35" t="s">
        <v>33</v>
      </c>
      <c r="J58" s="39" t="str">
        <f>E23</f>
        <v>BKN spol. s r.o.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 xml:space="preserve">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137</v>
      </c>
      <c r="D61" s="176"/>
      <c r="E61" s="176"/>
      <c r="F61" s="176"/>
      <c r="G61" s="176"/>
      <c r="H61" s="176"/>
      <c r="I61" s="176"/>
      <c r="J61" s="177" t="s">
        <v>138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73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139</v>
      </c>
    </row>
    <row r="64" s="9" customFormat="1" ht="24.96" customHeight="1">
      <c r="A64" s="9"/>
      <c r="B64" s="179"/>
      <c r="C64" s="180"/>
      <c r="D64" s="181" t="s">
        <v>140</v>
      </c>
      <c r="E64" s="182"/>
      <c r="F64" s="182"/>
      <c r="G64" s="182"/>
      <c r="H64" s="182"/>
      <c r="I64" s="182"/>
      <c r="J64" s="183">
        <f>J89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7"/>
      <c r="D65" s="186" t="s">
        <v>141</v>
      </c>
      <c r="E65" s="187"/>
      <c r="F65" s="187"/>
      <c r="G65" s="187"/>
      <c r="H65" s="187"/>
      <c r="I65" s="187"/>
      <c r="J65" s="188">
        <f>J90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7"/>
      <c r="D66" s="186" t="s">
        <v>149</v>
      </c>
      <c r="E66" s="187"/>
      <c r="F66" s="187"/>
      <c r="G66" s="187"/>
      <c r="H66" s="187"/>
      <c r="I66" s="187"/>
      <c r="J66" s="188">
        <f>J147</f>
        <v>0</v>
      </c>
      <c r="K66" s="127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9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150</v>
      </c>
      <c r="D73" s="43"/>
      <c r="E73" s="43"/>
      <c r="F73" s="43"/>
      <c r="G73" s="43"/>
      <c r="H73" s="43"/>
      <c r="I73" s="43"/>
      <c r="J73" s="43"/>
      <c r="K73" s="4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3" t="str">
        <f>E7</f>
        <v>PD - ČERVENÁ VODA/MLÝNICKÝ DVŮR - OBNOVA MÍSTNÍ KOMUNIKACE 96c a 83c</v>
      </c>
      <c r="F76" s="35"/>
      <c r="G76" s="35"/>
      <c r="H76" s="35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130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3" t="s">
        <v>583</v>
      </c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132</v>
      </c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30" customHeight="1">
      <c r="A80" s="41"/>
      <c r="B80" s="42"/>
      <c r="C80" s="43"/>
      <c r="D80" s="43"/>
      <c r="E80" s="72" t="str">
        <f>E11</f>
        <v>D.2.1 SO 801.1a - Obnova stromořadí, trasa A, A/2 (v obvodu), úsek km 0,33800 - km 1,02840</v>
      </c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>kat.úz.: Mlýnický dvůr, Heroltice u Štítů</v>
      </c>
      <c r="G82" s="43"/>
      <c r="H82" s="43"/>
      <c r="I82" s="35" t="s">
        <v>23</v>
      </c>
      <c r="J82" s="75" t="str">
        <f>IF(J14="","",J14)</f>
        <v>18. 11. 2021</v>
      </c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E17</f>
        <v>Obec Červená voda</v>
      </c>
      <c r="G84" s="43"/>
      <c r="H84" s="43"/>
      <c r="I84" s="35" t="s">
        <v>33</v>
      </c>
      <c r="J84" s="39" t="str">
        <f>E23</f>
        <v>BKN spol. s r.o.</v>
      </c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IF(E20="","",E20)</f>
        <v>Vyplň údaj</v>
      </c>
      <c r="G85" s="43"/>
      <c r="H85" s="43"/>
      <c r="I85" s="35" t="s">
        <v>37</v>
      </c>
      <c r="J85" s="39" t="str">
        <f>E26</f>
        <v xml:space="preserve"> </v>
      </c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90"/>
      <c r="B87" s="191"/>
      <c r="C87" s="192" t="s">
        <v>151</v>
      </c>
      <c r="D87" s="193" t="s">
        <v>60</v>
      </c>
      <c r="E87" s="193" t="s">
        <v>56</v>
      </c>
      <c r="F87" s="193" t="s">
        <v>57</v>
      </c>
      <c r="G87" s="193" t="s">
        <v>152</v>
      </c>
      <c r="H87" s="193" t="s">
        <v>153</v>
      </c>
      <c r="I87" s="193" t="s">
        <v>154</v>
      </c>
      <c r="J87" s="193" t="s">
        <v>138</v>
      </c>
      <c r="K87" s="194" t="s">
        <v>155</v>
      </c>
      <c r="L87" s="195"/>
      <c r="M87" s="95" t="s">
        <v>19</v>
      </c>
      <c r="N87" s="96" t="s">
        <v>45</v>
      </c>
      <c r="O87" s="96" t="s">
        <v>156</v>
      </c>
      <c r="P87" s="96" t="s">
        <v>157</v>
      </c>
      <c r="Q87" s="96" t="s">
        <v>158</v>
      </c>
      <c r="R87" s="96" t="s">
        <v>159</v>
      </c>
      <c r="S87" s="96" t="s">
        <v>160</v>
      </c>
      <c r="T87" s="97" t="s">
        <v>161</v>
      </c>
      <c r="U87" s="190"/>
      <c r="V87" s="190"/>
      <c r="W87" s="190"/>
      <c r="X87" s="190"/>
      <c r="Y87" s="190"/>
      <c r="Z87" s="190"/>
      <c r="AA87" s="190"/>
      <c r="AB87" s="190"/>
      <c r="AC87" s="190"/>
      <c r="AD87" s="190"/>
      <c r="AE87" s="190"/>
    </row>
    <row r="88" s="2" customFormat="1" ht="22.8" customHeight="1">
      <c r="A88" s="41"/>
      <c r="B88" s="42"/>
      <c r="C88" s="102" t="s">
        <v>162</v>
      </c>
      <c r="D88" s="43"/>
      <c r="E88" s="43"/>
      <c r="F88" s="43"/>
      <c r="G88" s="43"/>
      <c r="H88" s="43"/>
      <c r="I88" s="43"/>
      <c r="J88" s="196">
        <f>BK88</f>
        <v>0</v>
      </c>
      <c r="K88" s="43"/>
      <c r="L88" s="47"/>
      <c r="M88" s="98"/>
      <c r="N88" s="197"/>
      <c r="O88" s="99"/>
      <c r="P88" s="198">
        <f>P89</f>
        <v>0</v>
      </c>
      <c r="Q88" s="99"/>
      <c r="R88" s="198">
        <f>R89</f>
        <v>1.051315</v>
      </c>
      <c r="S88" s="99"/>
      <c r="T88" s="199">
        <f>T89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74</v>
      </c>
      <c r="AU88" s="20" t="s">
        <v>139</v>
      </c>
      <c r="BK88" s="200">
        <f>BK89</f>
        <v>0</v>
      </c>
    </row>
    <row r="89" s="12" customFormat="1" ht="25.92" customHeight="1">
      <c r="A89" s="12"/>
      <c r="B89" s="201"/>
      <c r="C89" s="202"/>
      <c r="D89" s="203" t="s">
        <v>74</v>
      </c>
      <c r="E89" s="204" t="s">
        <v>163</v>
      </c>
      <c r="F89" s="204" t="s">
        <v>164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P90+P147</f>
        <v>0</v>
      </c>
      <c r="Q89" s="209"/>
      <c r="R89" s="210">
        <f>R90+R147</f>
        <v>1.051315</v>
      </c>
      <c r="S89" s="209"/>
      <c r="T89" s="211">
        <f>T90+T147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2" t="s">
        <v>82</v>
      </c>
      <c r="AT89" s="213" t="s">
        <v>74</v>
      </c>
      <c r="AU89" s="213" t="s">
        <v>75</v>
      </c>
      <c r="AY89" s="212" t="s">
        <v>165</v>
      </c>
      <c r="BK89" s="214">
        <f>BK90+BK147</f>
        <v>0</v>
      </c>
    </row>
    <row r="90" s="12" customFormat="1" ht="22.8" customHeight="1">
      <c r="A90" s="12"/>
      <c r="B90" s="201"/>
      <c r="C90" s="202"/>
      <c r="D90" s="203" t="s">
        <v>74</v>
      </c>
      <c r="E90" s="215" t="s">
        <v>82</v>
      </c>
      <c r="F90" s="215" t="s">
        <v>166</v>
      </c>
      <c r="G90" s="202"/>
      <c r="H90" s="202"/>
      <c r="I90" s="205"/>
      <c r="J90" s="216">
        <f>BK90</f>
        <v>0</v>
      </c>
      <c r="K90" s="202"/>
      <c r="L90" s="207"/>
      <c r="M90" s="208"/>
      <c r="N90" s="209"/>
      <c r="O90" s="209"/>
      <c r="P90" s="210">
        <f>SUM(P91:P146)</f>
        <v>0</v>
      </c>
      <c r="Q90" s="209"/>
      <c r="R90" s="210">
        <f>SUM(R91:R146)</f>
        <v>1.051315</v>
      </c>
      <c r="S90" s="209"/>
      <c r="T90" s="211">
        <f>SUM(T91:T146)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2" t="s">
        <v>82</v>
      </c>
      <c r="AT90" s="213" t="s">
        <v>74</v>
      </c>
      <c r="AU90" s="213" t="s">
        <v>82</v>
      </c>
      <c r="AY90" s="212" t="s">
        <v>165</v>
      </c>
      <c r="BK90" s="214">
        <f>SUM(BK91:BK146)</f>
        <v>0</v>
      </c>
    </row>
    <row r="91" s="2" customFormat="1" ht="24.15" customHeight="1">
      <c r="A91" s="41"/>
      <c r="B91" s="42"/>
      <c r="C91" s="217" t="s">
        <v>82</v>
      </c>
      <c r="D91" s="217" t="s">
        <v>167</v>
      </c>
      <c r="E91" s="218" t="s">
        <v>585</v>
      </c>
      <c r="F91" s="219" t="s">
        <v>586</v>
      </c>
      <c r="G91" s="220" t="s">
        <v>170</v>
      </c>
      <c r="H91" s="221">
        <v>4.8019999999999996</v>
      </c>
      <c r="I91" s="222"/>
      <c r="J91" s="223">
        <f>ROUND(I91*H91,2)</f>
        <v>0</v>
      </c>
      <c r="K91" s="219" t="s">
        <v>171</v>
      </c>
      <c r="L91" s="47"/>
      <c r="M91" s="224" t="s">
        <v>19</v>
      </c>
      <c r="N91" s="225" t="s">
        <v>46</v>
      </c>
      <c r="O91" s="87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8" t="s">
        <v>172</v>
      </c>
      <c r="AT91" s="228" t="s">
        <v>167</v>
      </c>
      <c r="AU91" s="228" t="s">
        <v>84</v>
      </c>
      <c r="AY91" s="20" t="s">
        <v>165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0" t="s">
        <v>82</v>
      </c>
      <c r="BK91" s="229">
        <f>ROUND(I91*H91,2)</f>
        <v>0</v>
      </c>
      <c r="BL91" s="20" t="s">
        <v>172</v>
      </c>
      <c r="BM91" s="228" t="s">
        <v>587</v>
      </c>
    </row>
    <row r="92" s="2" customFormat="1">
      <c r="A92" s="41"/>
      <c r="B92" s="42"/>
      <c r="C92" s="43"/>
      <c r="D92" s="230" t="s">
        <v>174</v>
      </c>
      <c r="E92" s="43"/>
      <c r="F92" s="231" t="s">
        <v>588</v>
      </c>
      <c r="G92" s="43"/>
      <c r="H92" s="43"/>
      <c r="I92" s="232"/>
      <c r="J92" s="43"/>
      <c r="K92" s="43"/>
      <c r="L92" s="47"/>
      <c r="M92" s="233"/>
      <c r="N92" s="23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174</v>
      </c>
      <c r="AU92" s="20" t="s">
        <v>84</v>
      </c>
    </row>
    <row r="93" s="13" customFormat="1">
      <c r="A93" s="13"/>
      <c r="B93" s="235"/>
      <c r="C93" s="236"/>
      <c r="D93" s="237" t="s">
        <v>176</v>
      </c>
      <c r="E93" s="238" t="s">
        <v>19</v>
      </c>
      <c r="F93" s="239" t="s">
        <v>589</v>
      </c>
      <c r="G93" s="236"/>
      <c r="H93" s="240">
        <v>4.8019999999999996</v>
      </c>
      <c r="I93" s="241"/>
      <c r="J93" s="236"/>
      <c r="K93" s="236"/>
      <c r="L93" s="242"/>
      <c r="M93" s="243"/>
      <c r="N93" s="244"/>
      <c r="O93" s="244"/>
      <c r="P93" s="244"/>
      <c r="Q93" s="244"/>
      <c r="R93" s="244"/>
      <c r="S93" s="244"/>
      <c r="T93" s="24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176</v>
      </c>
      <c r="AU93" s="246" t="s">
        <v>84</v>
      </c>
      <c r="AV93" s="13" t="s">
        <v>84</v>
      </c>
      <c r="AW93" s="13" t="s">
        <v>36</v>
      </c>
      <c r="AX93" s="13" t="s">
        <v>82</v>
      </c>
      <c r="AY93" s="246" t="s">
        <v>165</v>
      </c>
    </row>
    <row r="94" s="2" customFormat="1" ht="37.8" customHeight="1">
      <c r="A94" s="41"/>
      <c r="B94" s="42"/>
      <c r="C94" s="217" t="s">
        <v>84</v>
      </c>
      <c r="D94" s="217" t="s">
        <v>167</v>
      </c>
      <c r="E94" s="218" t="s">
        <v>197</v>
      </c>
      <c r="F94" s="219" t="s">
        <v>198</v>
      </c>
      <c r="G94" s="220" t="s">
        <v>170</v>
      </c>
      <c r="H94" s="221">
        <v>4.8019999999999996</v>
      </c>
      <c r="I94" s="222"/>
      <c r="J94" s="223">
        <f>ROUND(I94*H94,2)</f>
        <v>0</v>
      </c>
      <c r="K94" s="219" t="s">
        <v>171</v>
      </c>
      <c r="L94" s="47"/>
      <c r="M94" s="224" t="s">
        <v>19</v>
      </c>
      <c r="N94" s="225" t="s">
        <v>46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172</v>
      </c>
      <c r="AT94" s="228" t="s">
        <v>167</v>
      </c>
      <c r="AU94" s="228" t="s">
        <v>84</v>
      </c>
      <c r="AY94" s="20" t="s">
        <v>165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0" t="s">
        <v>82</v>
      </c>
      <c r="BK94" s="229">
        <f>ROUND(I94*H94,2)</f>
        <v>0</v>
      </c>
      <c r="BL94" s="20" t="s">
        <v>172</v>
      </c>
      <c r="BM94" s="228" t="s">
        <v>590</v>
      </c>
    </row>
    <row r="95" s="2" customFormat="1">
      <c r="A95" s="41"/>
      <c r="B95" s="42"/>
      <c r="C95" s="43"/>
      <c r="D95" s="230" t="s">
        <v>174</v>
      </c>
      <c r="E95" s="43"/>
      <c r="F95" s="231" t="s">
        <v>200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174</v>
      </c>
      <c r="AU95" s="20" t="s">
        <v>84</v>
      </c>
    </row>
    <row r="96" s="13" customFormat="1">
      <c r="A96" s="13"/>
      <c r="B96" s="235"/>
      <c r="C96" s="236"/>
      <c r="D96" s="237" t="s">
        <v>176</v>
      </c>
      <c r="E96" s="238" t="s">
        <v>19</v>
      </c>
      <c r="F96" s="239" t="s">
        <v>591</v>
      </c>
      <c r="G96" s="236"/>
      <c r="H96" s="240">
        <v>4.8019999999999996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176</v>
      </c>
      <c r="AU96" s="246" t="s">
        <v>84</v>
      </c>
      <c r="AV96" s="13" t="s">
        <v>84</v>
      </c>
      <c r="AW96" s="13" t="s">
        <v>36</v>
      </c>
      <c r="AX96" s="13" t="s">
        <v>82</v>
      </c>
      <c r="AY96" s="246" t="s">
        <v>165</v>
      </c>
    </row>
    <row r="97" s="2" customFormat="1" ht="24.15" customHeight="1">
      <c r="A97" s="41"/>
      <c r="B97" s="42"/>
      <c r="C97" s="217" t="s">
        <v>92</v>
      </c>
      <c r="D97" s="217" t="s">
        <v>167</v>
      </c>
      <c r="E97" s="218" t="s">
        <v>231</v>
      </c>
      <c r="F97" s="219" t="s">
        <v>232</v>
      </c>
      <c r="G97" s="220" t="s">
        <v>170</v>
      </c>
      <c r="H97" s="221">
        <v>4.8019999999999996</v>
      </c>
      <c r="I97" s="222"/>
      <c r="J97" s="223">
        <f>ROUND(I97*H97,2)</f>
        <v>0</v>
      </c>
      <c r="K97" s="219" t="s">
        <v>171</v>
      </c>
      <c r="L97" s="47"/>
      <c r="M97" s="224" t="s">
        <v>19</v>
      </c>
      <c r="N97" s="225" t="s">
        <v>46</v>
      </c>
      <c r="O97" s="87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8" t="s">
        <v>172</v>
      </c>
      <c r="AT97" s="228" t="s">
        <v>167</v>
      </c>
      <c r="AU97" s="228" t="s">
        <v>84</v>
      </c>
      <c r="AY97" s="20" t="s">
        <v>165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0" t="s">
        <v>82</v>
      </c>
      <c r="BK97" s="229">
        <f>ROUND(I97*H97,2)</f>
        <v>0</v>
      </c>
      <c r="BL97" s="20" t="s">
        <v>172</v>
      </c>
      <c r="BM97" s="228" t="s">
        <v>592</v>
      </c>
    </row>
    <row r="98" s="2" customFormat="1">
      <c r="A98" s="41"/>
      <c r="B98" s="42"/>
      <c r="C98" s="43"/>
      <c r="D98" s="230" t="s">
        <v>174</v>
      </c>
      <c r="E98" s="43"/>
      <c r="F98" s="231" t="s">
        <v>234</v>
      </c>
      <c r="G98" s="43"/>
      <c r="H98" s="43"/>
      <c r="I98" s="232"/>
      <c r="J98" s="43"/>
      <c r="K98" s="43"/>
      <c r="L98" s="47"/>
      <c r="M98" s="233"/>
      <c r="N98" s="23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174</v>
      </c>
      <c r="AU98" s="20" t="s">
        <v>84</v>
      </c>
    </row>
    <row r="99" s="13" customFormat="1">
      <c r="A99" s="13"/>
      <c r="B99" s="235"/>
      <c r="C99" s="236"/>
      <c r="D99" s="237" t="s">
        <v>176</v>
      </c>
      <c r="E99" s="238" t="s">
        <v>19</v>
      </c>
      <c r="F99" s="239" t="s">
        <v>591</v>
      </c>
      <c r="G99" s="236"/>
      <c r="H99" s="240">
        <v>4.8019999999999996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176</v>
      </c>
      <c r="AU99" s="246" t="s">
        <v>84</v>
      </c>
      <c r="AV99" s="13" t="s">
        <v>84</v>
      </c>
      <c r="AW99" s="13" t="s">
        <v>36</v>
      </c>
      <c r="AX99" s="13" t="s">
        <v>82</v>
      </c>
      <c r="AY99" s="246" t="s">
        <v>165</v>
      </c>
    </row>
    <row r="100" s="2" customFormat="1" ht="24.15" customHeight="1">
      <c r="A100" s="41"/>
      <c r="B100" s="42"/>
      <c r="C100" s="217" t="s">
        <v>172</v>
      </c>
      <c r="D100" s="217" t="s">
        <v>167</v>
      </c>
      <c r="E100" s="218" t="s">
        <v>557</v>
      </c>
      <c r="F100" s="219" t="s">
        <v>558</v>
      </c>
      <c r="G100" s="220" t="s">
        <v>217</v>
      </c>
      <c r="H100" s="221">
        <v>898.77099999999996</v>
      </c>
      <c r="I100" s="222"/>
      <c r="J100" s="223">
        <f>ROUND(I100*H100,2)</f>
        <v>0</v>
      </c>
      <c r="K100" s="219" t="s">
        <v>171</v>
      </c>
      <c r="L100" s="47"/>
      <c r="M100" s="224" t="s">
        <v>19</v>
      </c>
      <c r="N100" s="225" t="s">
        <v>46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172</v>
      </c>
      <c r="AT100" s="228" t="s">
        <v>167</v>
      </c>
      <c r="AU100" s="228" t="s">
        <v>84</v>
      </c>
      <c r="AY100" s="20" t="s">
        <v>165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82</v>
      </c>
      <c r="BK100" s="229">
        <f>ROUND(I100*H100,2)</f>
        <v>0</v>
      </c>
      <c r="BL100" s="20" t="s">
        <v>172</v>
      </c>
      <c r="BM100" s="228" t="s">
        <v>593</v>
      </c>
    </row>
    <row r="101" s="2" customFormat="1">
      <c r="A101" s="41"/>
      <c r="B101" s="42"/>
      <c r="C101" s="43"/>
      <c r="D101" s="230" t="s">
        <v>174</v>
      </c>
      <c r="E101" s="43"/>
      <c r="F101" s="231" t="s">
        <v>594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174</v>
      </c>
      <c r="AU101" s="20" t="s">
        <v>84</v>
      </c>
    </row>
    <row r="102" s="13" customFormat="1">
      <c r="A102" s="13"/>
      <c r="B102" s="235"/>
      <c r="C102" s="236"/>
      <c r="D102" s="237" t="s">
        <v>176</v>
      </c>
      <c r="E102" s="238" t="s">
        <v>19</v>
      </c>
      <c r="F102" s="239" t="s">
        <v>595</v>
      </c>
      <c r="G102" s="236"/>
      <c r="H102" s="240">
        <v>898.77099999999996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176</v>
      </c>
      <c r="AU102" s="246" t="s">
        <v>84</v>
      </c>
      <c r="AV102" s="13" t="s">
        <v>84</v>
      </c>
      <c r="AW102" s="13" t="s">
        <v>36</v>
      </c>
      <c r="AX102" s="13" t="s">
        <v>82</v>
      </c>
      <c r="AY102" s="246" t="s">
        <v>165</v>
      </c>
    </row>
    <row r="103" s="2" customFormat="1" ht="16.5" customHeight="1">
      <c r="A103" s="41"/>
      <c r="B103" s="42"/>
      <c r="C103" s="268" t="s">
        <v>206</v>
      </c>
      <c r="D103" s="268" t="s">
        <v>242</v>
      </c>
      <c r="E103" s="269" t="s">
        <v>283</v>
      </c>
      <c r="F103" s="270" t="s">
        <v>284</v>
      </c>
      <c r="G103" s="271" t="s">
        <v>285</v>
      </c>
      <c r="H103" s="272">
        <v>17.975000000000001</v>
      </c>
      <c r="I103" s="273"/>
      <c r="J103" s="274">
        <f>ROUND(I103*H103,2)</f>
        <v>0</v>
      </c>
      <c r="K103" s="270" t="s">
        <v>171</v>
      </c>
      <c r="L103" s="275"/>
      <c r="M103" s="276" t="s">
        <v>19</v>
      </c>
      <c r="N103" s="277" t="s">
        <v>46</v>
      </c>
      <c r="O103" s="87"/>
      <c r="P103" s="226">
        <f>O103*H103</f>
        <v>0</v>
      </c>
      <c r="Q103" s="226">
        <v>0.001</v>
      </c>
      <c r="R103" s="226">
        <f>Q103*H103</f>
        <v>0.017975000000000001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230</v>
      </c>
      <c r="AT103" s="228" t="s">
        <v>242</v>
      </c>
      <c r="AU103" s="228" t="s">
        <v>84</v>
      </c>
      <c r="AY103" s="20" t="s">
        <v>165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0" t="s">
        <v>82</v>
      </c>
      <c r="BK103" s="229">
        <f>ROUND(I103*H103,2)</f>
        <v>0</v>
      </c>
      <c r="BL103" s="20" t="s">
        <v>172</v>
      </c>
      <c r="BM103" s="228" t="s">
        <v>596</v>
      </c>
    </row>
    <row r="104" s="13" customFormat="1">
      <c r="A104" s="13"/>
      <c r="B104" s="235"/>
      <c r="C104" s="236"/>
      <c r="D104" s="237" t="s">
        <v>176</v>
      </c>
      <c r="E104" s="238" t="s">
        <v>19</v>
      </c>
      <c r="F104" s="239" t="s">
        <v>597</v>
      </c>
      <c r="G104" s="236"/>
      <c r="H104" s="240">
        <v>898.77099999999996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176</v>
      </c>
      <c r="AU104" s="246" t="s">
        <v>84</v>
      </c>
      <c r="AV104" s="13" t="s">
        <v>84</v>
      </c>
      <c r="AW104" s="13" t="s">
        <v>36</v>
      </c>
      <c r="AX104" s="13" t="s">
        <v>82</v>
      </c>
      <c r="AY104" s="246" t="s">
        <v>165</v>
      </c>
    </row>
    <row r="105" s="13" customFormat="1">
      <c r="A105" s="13"/>
      <c r="B105" s="235"/>
      <c r="C105" s="236"/>
      <c r="D105" s="237" t="s">
        <v>176</v>
      </c>
      <c r="E105" s="236"/>
      <c r="F105" s="239" t="s">
        <v>598</v>
      </c>
      <c r="G105" s="236"/>
      <c r="H105" s="240">
        <v>17.975000000000001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176</v>
      </c>
      <c r="AU105" s="246" t="s">
        <v>84</v>
      </c>
      <c r="AV105" s="13" t="s">
        <v>84</v>
      </c>
      <c r="AW105" s="13" t="s">
        <v>4</v>
      </c>
      <c r="AX105" s="13" t="s">
        <v>82</v>
      </c>
      <c r="AY105" s="246" t="s">
        <v>165</v>
      </c>
    </row>
    <row r="106" s="2" customFormat="1" ht="21.75" customHeight="1">
      <c r="A106" s="41"/>
      <c r="B106" s="42"/>
      <c r="C106" s="217" t="s">
        <v>214</v>
      </c>
      <c r="D106" s="217" t="s">
        <v>167</v>
      </c>
      <c r="E106" s="218" t="s">
        <v>599</v>
      </c>
      <c r="F106" s="219" t="s">
        <v>600</v>
      </c>
      <c r="G106" s="220" t="s">
        <v>217</v>
      </c>
      <c r="H106" s="221">
        <v>898.77099999999996</v>
      </c>
      <c r="I106" s="222"/>
      <c r="J106" s="223">
        <f>ROUND(I106*H106,2)</f>
        <v>0</v>
      </c>
      <c r="K106" s="219" t="s">
        <v>171</v>
      </c>
      <c r="L106" s="47"/>
      <c r="M106" s="224" t="s">
        <v>19</v>
      </c>
      <c r="N106" s="225" t="s">
        <v>46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172</v>
      </c>
      <c r="AT106" s="228" t="s">
        <v>167</v>
      </c>
      <c r="AU106" s="228" t="s">
        <v>84</v>
      </c>
      <c r="AY106" s="20" t="s">
        <v>165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82</v>
      </c>
      <c r="BK106" s="229">
        <f>ROUND(I106*H106,2)</f>
        <v>0</v>
      </c>
      <c r="BL106" s="20" t="s">
        <v>172</v>
      </c>
      <c r="BM106" s="228" t="s">
        <v>601</v>
      </c>
    </row>
    <row r="107" s="2" customFormat="1">
      <c r="A107" s="41"/>
      <c r="B107" s="42"/>
      <c r="C107" s="43"/>
      <c r="D107" s="230" t="s">
        <v>174</v>
      </c>
      <c r="E107" s="43"/>
      <c r="F107" s="231" t="s">
        <v>602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174</v>
      </c>
      <c r="AU107" s="20" t="s">
        <v>84</v>
      </c>
    </row>
    <row r="108" s="13" customFormat="1">
      <c r="A108" s="13"/>
      <c r="B108" s="235"/>
      <c r="C108" s="236"/>
      <c r="D108" s="237" t="s">
        <v>176</v>
      </c>
      <c r="E108" s="238" t="s">
        <v>19</v>
      </c>
      <c r="F108" s="239" t="s">
        <v>595</v>
      </c>
      <c r="G108" s="236"/>
      <c r="H108" s="240">
        <v>898.77099999999996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176</v>
      </c>
      <c r="AU108" s="246" t="s">
        <v>84</v>
      </c>
      <c r="AV108" s="13" t="s">
        <v>84</v>
      </c>
      <c r="AW108" s="13" t="s">
        <v>36</v>
      </c>
      <c r="AX108" s="13" t="s">
        <v>82</v>
      </c>
      <c r="AY108" s="246" t="s">
        <v>165</v>
      </c>
    </row>
    <row r="109" s="2" customFormat="1" ht="21.75" customHeight="1">
      <c r="A109" s="41"/>
      <c r="B109" s="42"/>
      <c r="C109" s="217" t="s">
        <v>221</v>
      </c>
      <c r="D109" s="217" t="s">
        <v>167</v>
      </c>
      <c r="E109" s="218" t="s">
        <v>603</v>
      </c>
      <c r="F109" s="219" t="s">
        <v>604</v>
      </c>
      <c r="G109" s="220" t="s">
        <v>217</v>
      </c>
      <c r="H109" s="221">
        <v>898.77099999999996</v>
      </c>
      <c r="I109" s="222"/>
      <c r="J109" s="223">
        <f>ROUND(I109*H109,2)</f>
        <v>0</v>
      </c>
      <c r="K109" s="219" t="s">
        <v>171</v>
      </c>
      <c r="L109" s="47"/>
      <c r="M109" s="224" t="s">
        <v>19</v>
      </c>
      <c r="N109" s="225" t="s">
        <v>46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172</v>
      </c>
      <c r="AT109" s="228" t="s">
        <v>167</v>
      </c>
      <c r="AU109" s="228" t="s">
        <v>84</v>
      </c>
      <c r="AY109" s="20" t="s">
        <v>165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82</v>
      </c>
      <c r="BK109" s="229">
        <f>ROUND(I109*H109,2)</f>
        <v>0</v>
      </c>
      <c r="BL109" s="20" t="s">
        <v>172</v>
      </c>
      <c r="BM109" s="228" t="s">
        <v>605</v>
      </c>
    </row>
    <row r="110" s="2" customFormat="1">
      <c r="A110" s="41"/>
      <c r="B110" s="42"/>
      <c r="C110" s="43"/>
      <c r="D110" s="230" t="s">
        <v>174</v>
      </c>
      <c r="E110" s="43"/>
      <c r="F110" s="231" t="s">
        <v>606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174</v>
      </c>
      <c r="AU110" s="20" t="s">
        <v>84</v>
      </c>
    </row>
    <row r="111" s="13" customFormat="1">
      <c r="A111" s="13"/>
      <c r="B111" s="235"/>
      <c r="C111" s="236"/>
      <c r="D111" s="237" t="s">
        <v>176</v>
      </c>
      <c r="E111" s="238" t="s">
        <v>19</v>
      </c>
      <c r="F111" s="239" t="s">
        <v>607</v>
      </c>
      <c r="G111" s="236"/>
      <c r="H111" s="240">
        <v>472.74000000000001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176</v>
      </c>
      <c r="AU111" s="246" t="s">
        <v>84</v>
      </c>
      <c r="AV111" s="13" t="s">
        <v>84</v>
      </c>
      <c r="AW111" s="13" t="s">
        <v>36</v>
      </c>
      <c r="AX111" s="13" t="s">
        <v>75</v>
      </c>
      <c r="AY111" s="246" t="s">
        <v>165</v>
      </c>
    </row>
    <row r="112" s="13" customFormat="1">
      <c r="A112" s="13"/>
      <c r="B112" s="235"/>
      <c r="C112" s="236"/>
      <c r="D112" s="237" t="s">
        <v>176</v>
      </c>
      <c r="E112" s="238" t="s">
        <v>19</v>
      </c>
      <c r="F112" s="239" t="s">
        <v>608</v>
      </c>
      <c r="G112" s="236"/>
      <c r="H112" s="240">
        <v>426.03100000000001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176</v>
      </c>
      <c r="AU112" s="246" t="s">
        <v>84</v>
      </c>
      <c r="AV112" s="13" t="s">
        <v>84</v>
      </c>
      <c r="AW112" s="13" t="s">
        <v>36</v>
      </c>
      <c r="AX112" s="13" t="s">
        <v>75</v>
      </c>
      <c r="AY112" s="246" t="s">
        <v>165</v>
      </c>
    </row>
    <row r="113" s="15" customFormat="1">
      <c r="A113" s="15"/>
      <c r="B113" s="257"/>
      <c r="C113" s="258"/>
      <c r="D113" s="237" t="s">
        <v>176</v>
      </c>
      <c r="E113" s="259" t="s">
        <v>19</v>
      </c>
      <c r="F113" s="260" t="s">
        <v>180</v>
      </c>
      <c r="G113" s="258"/>
      <c r="H113" s="261">
        <v>898.77099999999996</v>
      </c>
      <c r="I113" s="262"/>
      <c r="J113" s="258"/>
      <c r="K113" s="258"/>
      <c r="L113" s="263"/>
      <c r="M113" s="264"/>
      <c r="N113" s="265"/>
      <c r="O113" s="265"/>
      <c r="P113" s="265"/>
      <c r="Q113" s="265"/>
      <c r="R113" s="265"/>
      <c r="S113" s="265"/>
      <c r="T113" s="26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7" t="s">
        <v>176</v>
      </c>
      <c r="AU113" s="267" t="s">
        <v>84</v>
      </c>
      <c r="AV113" s="15" t="s">
        <v>172</v>
      </c>
      <c r="AW113" s="15" t="s">
        <v>36</v>
      </c>
      <c r="AX113" s="15" t="s">
        <v>82</v>
      </c>
      <c r="AY113" s="267" t="s">
        <v>165</v>
      </c>
    </row>
    <row r="114" s="2" customFormat="1" ht="16.5" customHeight="1">
      <c r="A114" s="41"/>
      <c r="B114" s="42"/>
      <c r="C114" s="217" t="s">
        <v>230</v>
      </c>
      <c r="D114" s="217" t="s">
        <v>167</v>
      </c>
      <c r="E114" s="218" t="s">
        <v>302</v>
      </c>
      <c r="F114" s="219" t="s">
        <v>303</v>
      </c>
      <c r="G114" s="220" t="s">
        <v>217</v>
      </c>
      <c r="H114" s="221">
        <v>898.77099999999996</v>
      </c>
      <c r="I114" s="222"/>
      <c r="J114" s="223">
        <f>ROUND(I114*H114,2)</f>
        <v>0</v>
      </c>
      <c r="K114" s="219" t="s">
        <v>171</v>
      </c>
      <c r="L114" s="47"/>
      <c r="M114" s="224" t="s">
        <v>19</v>
      </c>
      <c r="N114" s="225" t="s">
        <v>46</v>
      </c>
      <c r="O114" s="87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172</v>
      </c>
      <c r="AT114" s="228" t="s">
        <v>167</v>
      </c>
      <c r="AU114" s="228" t="s">
        <v>84</v>
      </c>
      <c r="AY114" s="20" t="s">
        <v>165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0" t="s">
        <v>82</v>
      </c>
      <c r="BK114" s="229">
        <f>ROUND(I114*H114,2)</f>
        <v>0</v>
      </c>
      <c r="BL114" s="20" t="s">
        <v>172</v>
      </c>
      <c r="BM114" s="228" t="s">
        <v>609</v>
      </c>
    </row>
    <row r="115" s="2" customFormat="1">
      <c r="A115" s="41"/>
      <c r="B115" s="42"/>
      <c r="C115" s="43"/>
      <c r="D115" s="230" t="s">
        <v>174</v>
      </c>
      <c r="E115" s="43"/>
      <c r="F115" s="231" t="s">
        <v>305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174</v>
      </c>
      <c r="AU115" s="20" t="s">
        <v>84</v>
      </c>
    </row>
    <row r="116" s="13" customFormat="1">
      <c r="A116" s="13"/>
      <c r="B116" s="235"/>
      <c r="C116" s="236"/>
      <c r="D116" s="237" t="s">
        <v>176</v>
      </c>
      <c r="E116" s="238" t="s">
        <v>19</v>
      </c>
      <c r="F116" s="239" t="s">
        <v>595</v>
      </c>
      <c r="G116" s="236"/>
      <c r="H116" s="240">
        <v>898.77099999999996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176</v>
      </c>
      <c r="AU116" s="246" t="s">
        <v>84</v>
      </c>
      <c r="AV116" s="13" t="s">
        <v>84</v>
      </c>
      <c r="AW116" s="13" t="s">
        <v>36</v>
      </c>
      <c r="AX116" s="13" t="s">
        <v>82</v>
      </c>
      <c r="AY116" s="246" t="s">
        <v>165</v>
      </c>
    </row>
    <row r="117" s="2" customFormat="1" ht="24.15" customHeight="1">
      <c r="A117" s="41"/>
      <c r="B117" s="42"/>
      <c r="C117" s="217" t="s">
        <v>235</v>
      </c>
      <c r="D117" s="217" t="s">
        <v>167</v>
      </c>
      <c r="E117" s="218" t="s">
        <v>610</v>
      </c>
      <c r="F117" s="219" t="s">
        <v>611</v>
      </c>
      <c r="G117" s="220" t="s">
        <v>354</v>
      </c>
      <c r="H117" s="221">
        <v>14</v>
      </c>
      <c r="I117" s="222"/>
      <c r="J117" s="223">
        <f>ROUND(I117*H117,2)</f>
        <v>0</v>
      </c>
      <c r="K117" s="219" t="s">
        <v>171</v>
      </c>
      <c r="L117" s="47"/>
      <c r="M117" s="224" t="s">
        <v>19</v>
      </c>
      <c r="N117" s="225" t="s">
        <v>46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172</v>
      </c>
      <c r="AT117" s="228" t="s">
        <v>167</v>
      </c>
      <c r="AU117" s="228" t="s">
        <v>84</v>
      </c>
      <c r="AY117" s="20" t="s">
        <v>165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0" t="s">
        <v>82</v>
      </c>
      <c r="BK117" s="229">
        <f>ROUND(I117*H117,2)</f>
        <v>0</v>
      </c>
      <c r="BL117" s="20" t="s">
        <v>172</v>
      </c>
      <c r="BM117" s="228" t="s">
        <v>612</v>
      </c>
    </row>
    <row r="118" s="2" customFormat="1">
      <c r="A118" s="41"/>
      <c r="B118" s="42"/>
      <c r="C118" s="43"/>
      <c r="D118" s="230" t="s">
        <v>174</v>
      </c>
      <c r="E118" s="43"/>
      <c r="F118" s="231" t="s">
        <v>613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174</v>
      </c>
      <c r="AU118" s="20" t="s">
        <v>84</v>
      </c>
    </row>
    <row r="119" s="13" customFormat="1">
      <c r="A119" s="13"/>
      <c r="B119" s="235"/>
      <c r="C119" s="236"/>
      <c r="D119" s="237" t="s">
        <v>176</v>
      </c>
      <c r="E119" s="238" t="s">
        <v>19</v>
      </c>
      <c r="F119" s="239" t="s">
        <v>614</v>
      </c>
      <c r="G119" s="236"/>
      <c r="H119" s="240">
        <v>14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176</v>
      </c>
      <c r="AU119" s="246" t="s">
        <v>84</v>
      </c>
      <c r="AV119" s="13" t="s">
        <v>84</v>
      </c>
      <c r="AW119" s="13" t="s">
        <v>36</v>
      </c>
      <c r="AX119" s="13" t="s">
        <v>82</v>
      </c>
      <c r="AY119" s="246" t="s">
        <v>165</v>
      </c>
    </row>
    <row r="120" s="2" customFormat="1" ht="16.5" customHeight="1">
      <c r="A120" s="41"/>
      <c r="B120" s="42"/>
      <c r="C120" s="268" t="s">
        <v>241</v>
      </c>
      <c r="D120" s="268" t="s">
        <v>242</v>
      </c>
      <c r="E120" s="269" t="s">
        <v>615</v>
      </c>
      <c r="F120" s="270" t="s">
        <v>616</v>
      </c>
      <c r="G120" s="271" t="s">
        <v>354</v>
      </c>
      <c r="H120" s="272">
        <v>14</v>
      </c>
      <c r="I120" s="273"/>
      <c r="J120" s="274">
        <f>ROUND(I120*H120,2)</f>
        <v>0</v>
      </c>
      <c r="K120" s="270" t="s">
        <v>362</v>
      </c>
      <c r="L120" s="275"/>
      <c r="M120" s="276" t="s">
        <v>19</v>
      </c>
      <c r="N120" s="277" t="s">
        <v>46</v>
      </c>
      <c r="O120" s="87"/>
      <c r="P120" s="226">
        <f>O120*H120</f>
        <v>0</v>
      </c>
      <c r="Q120" s="226">
        <v>0.040000000000000001</v>
      </c>
      <c r="R120" s="226">
        <f>Q120*H120</f>
        <v>0.56000000000000005</v>
      </c>
      <c r="S120" s="226">
        <v>0</v>
      </c>
      <c r="T120" s="22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8" t="s">
        <v>230</v>
      </c>
      <c r="AT120" s="228" t="s">
        <v>242</v>
      </c>
      <c r="AU120" s="228" t="s">
        <v>84</v>
      </c>
      <c r="AY120" s="20" t="s">
        <v>165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0" t="s">
        <v>82</v>
      </c>
      <c r="BK120" s="229">
        <f>ROUND(I120*H120,2)</f>
        <v>0</v>
      </c>
      <c r="BL120" s="20" t="s">
        <v>172</v>
      </c>
      <c r="BM120" s="228" t="s">
        <v>617</v>
      </c>
    </row>
    <row r="121" s="13" customFormat="1">
      <c r="A121" s="13"/>
      <c r="B121" s="235"/>
      <c r="C121" s="236"/>
      <c r="D121" s="237" t="s">
        <v>176</v>
      </c>
      <c r="E121" s="238" t="s">
        <v>19</v>
      </c>
      <c r="F121" s="239" t="s">
        <v>618</v>
      </c>
      <c r="G121" s="236"/>
      <c r="H121" s="240">
        <v>14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176</v>
      </c>
      <c r="AU121" s="246" t="s">
        <v>84</v>
      </c>
      <c r="AV121" s="13" t="s">
        <v>84</v>
      </c>
      <c r="AW121" s="13" t="s">
        <v>36</v>
      </c>
      <c r="AX121" s="13" t="s">
        <v>82</v>
      </c>
      <c r="AY121" s="246" t="s">
        <v>165</v>
      </c>
    </row>
    <row r="122" s="2" customFormat="1" ht="16.5" customHeight="1">
      <c r="A122" s="41"/>
      <c r="B122" s="42"/>
      <c r="C122" s="217" t="s">
        <v>249</v>
      </c>
      <c r="D122" s="217" t="s">
        <v>167</v>
      </c>
      <c r="E122" s="218" t="s">
        <v>619</v>
      </c>
      <c r="F122" s="219" t="s">
        <v>620</v>
      </c>
      <c r="G122" s="220" t="s">
        <v>354</v>
      </c>
      <c r="H122" s="221">
        <v>14</v>
      </c>
      <c r="I122" s="222"/>
      <c r="J122" s="223">
        <f>ROUND(I122*H122,2)</f>
        <v>0</v>
      </c>
      <c r="K122" s="219" t="s">
        <v>171</v>
      </c>
      <c r="L122" s="47"/>
      <c r="M122" s="224" t="s">
        <v>19</v>
      </c>
      <c r="N122" s="225" t="s">
        <v>46</v>
      </c>
      <c r="O122" s="87"/>
      <c r="P122" s="226">
        <f>O122*H122</f>
        <v>0</v>
      </c>
      <c r="Q122" s="226">
        <v>5.0000000000000002E-05</v>
      </c>
      <c r="R122" s="226">
        <f>Q122*H122</f>
        <v>0.00069999999999999999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172</v>
      </c>
      <c r="AT122" s="228" t="s">
        <v>167</v>
      </c>
      <c r="AU122" s="228" t="s">
        <v>84</v>
      </c>
      <c r="AY122" s="20" t="s">
        <v>165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82</v>
      </c>
      <c r="BK122" s="229">
        <f>ROUND(I122*H122,2)</f>
        <v>0</v>
      </c>
      <c r="BL122" s="20" t="s">
        <v>172</v>
      </c>
      <c r="BM122" s="228" t="s">
        <v>621</v>
      </c>
    </row>
    <row r="123" s="2" customFormat="1">
      <c r="A123" s="41"/>
      <c r="B123" s="42"/>
      <c r="C123" s="43"/>
      <c r="D123" s="230" t="s">
        <v>174</v>
      </c>
      <c r="E123" s="43"/>
      <c r="F123" s="231" t="s">
        <v>622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174</v>
      </c>
      <c r="AU123" s="20" t="s">
        <v>84</v>
      </c>
    </row>
    <row r="124" s="13" customFormat="1">
      <c r="A124" s="13"/>
      <c r="B124" s="235"/>
      <c r="C124" s="236"/>
      <c r="D124" s="237" t="s">
        <v>176</v>
      </c>
      <c r="E124" s="238" t="s">
        <v>19</v>
      </c>
      <c r="F124" s="239" t="s">
        <v>618</v>
      </c>
      <c r="G124" s="236"/>
      <c r="H124" s="240">
        <v>14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176</v>
      </c>
      <c r="AU124" s="246" t="s">
        <v>84</v>
      </c>
      <c r="AV124" s="13" t="s">
        <v>84</v>
      </c>
      <c r="AW124" s="13" t="s">
        <v>36</v>
      </c>
      <c r="AX124" s="13" t="s">
        <v>82</v>
      </c>
      <c r="AY124" s="246" t="s">
        <v>165</v>
      </c>
    </row>
    <row r="125" s="2" customFormat="1" ht="16.5" customHeight="1">
      <c r="A125" s="41"/>
      <c r="B125" s="42"/>
      <c r="C125" s="268" t="s">
        <v>8</v>
      </c>
      <c r="D125" s="268" t="s">
        <v>242</v>
      </c>
      <c r="E125" s="269" t="s">
        <v>623</v>
      </c>
      <c r="F125" s="270" t="s">
        <v>624</v>
      </c>
      <c r="G125" s="271" t="s">
        <v>354</v>
      </c>
      <c r="H125" s="272">
        <v>42</v>
      </c>
      <c r="I125" s="273"/>
      <c r="J125" s="274">
        <f>ROUND(I125*H125,2)</f>
        <v>0</v>
      </c>
      <c r="K125" s="270" t="s">
        <v>171</v>
      </c>
      <c r="L125" s="275"/>
      <c r="M125" s="276" t="s">
        <v>19</v>
      </c>
      <c r="N125" s="277" t="s">
        <v>46</v>
      </c>
      <c r="O125" s="87"/>
      <c r="P125" s="226">
        <f>O125*H125</f>
        <v>0</v>
      </c>
      <c r="Q125" s="226">
        <v>0.0047200000000000002</v>
      </c>
      <c r="R125" s="226">
        <f>Q125*H125</f>
        <v>0.19824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230</v>
      </c>
      <c r="AT125" s="228" t="s">
        <v>242</v>
      </c>
      <c r="AU125" s="228" t="s">
        <v>84</v>
      </c>
      <c r="AY125" s="20" t="s">
        <v>165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82</v>
      </c>
      <c r="BK125" s="229">
        <f>ROUND(I125*H125,2)</f>
        <v>0</v>
      </c>
      <c r="BL125" s="20" t="s">
        <v>172</v>
      </c>
      <c r="BM125" s="228" t="s">
        <v>625</v>
      </c>
    </row>
    <row r="126" s="13" customFormat="1">
      <c r="A126" s="13"/>
      <c r="B126" s="235"/>
      <c r="C126" s="236"/>
      <c r="D126" s="237" t="s">
        <v>176</v>
      </c>
      <c r="E126" s="238" t="s">
        <v>19</v>
      </c>
      <c r="F126" s="239" t="s">
        <v>626</v>
      </c>
      <c r="G126" s="236"/>
      <c r="H126" s="240">
        <v>14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176</v>
      </c>
      <c r="AU126" s="246" t="s">
        <v>84</v>
      </c>
      <c r="AV126" s="13" t="s">
        <v>84</v>
      </c>
      <c r="AW126" s="13" t="s">
        <v>36</v>
      </c>
      <c r="AX126" s="13" t="s">
        <v>82</v>
      </c>
      <c r="AY126" s="246" t="s">
        <v>165</v>
      </c>
    </row>
    <row r="127" s="13" customFormat="1">
      <c r="A127" s="13"/>
      <c r="B127" s="235"/>
      <c r="C127" s="236"/>
      <c r="D127" s="237" t="s">
        <v>176</v>
      </c>
      <c r="E127" s="236"/>
      <c r="F127" s="239" t="s">
        <v>627</v>
      </c>
      <c r="G127" s="236"/>
      <c r="H127" s="240">
        <v>42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176</v>
      </c>
      <c r="AU127" s="246" t="s">
        <v>84</v>
      </c>
      <c r="AV127" s="13" t="s">
        <v>84</v>
      </c>
      <c r="AW127" s="13" t="s">
        <v>4</v>
      </c>
      <c r="AX127" s="13" t="s">
        <v>82</v>
      </c>
      <c r="AY127" s="246" t="s">
        <v>165</v>
      </c>
    </row>
    <row r="128" s="2" customFormat="1" ht="21.75" customHeight="1">
      <c r="A128" s="41"/>
      <c r="B128" s="42"/>
      <c r="C128" s="217" t="s">
        <v>260</v>
      </c>
      <c r="D128" s="217" t="s">
        <v>167</v>
      </c>
      <c r="E128" s="218" t="s">
        <v>628</v>
      </c>
      <c r="F128" s="219" t="s">
        <v>629</v>
      </c>
      <c r="G128" s="220" t="s">
        <v>354</v>
      </c>
      <c r="H128" s="221">
        <v>14</v>
      </c>
      <c r="I128" s="222"/>
      <c r="J128" s="223">
        <f>ROUND(I128*H128,2)</f>
        <v>0</v>
      </c>
      <c r="K128" s="219" t="s">
        <v>171</v>
      </c>
      <c r="L128" s="47"/>
      <c r="M128" s="224" t="s">
        <v>19</v>
      </c>
      <c r="N128" s="225" t="s">
        <v>46</v>
      </c>
      <c r="O128" s="87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8" t="s">
        <v>172</v>
      </c>
      <c r="AT128" s="228" t="s">
        <v>167</v>
      </c>
      <c r="AU128" s="228" t="s">
        <v>84</v>
      </c>
      <c r="AY128" s="20" t="s">
        <v>165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0" t="s">
        <v>82</v>
      </c>
      <c r="BK128" s="229">
        <f>ROUND(I128*H128,2)</f>
        <v>0</v>
      </c>
      <c r="BL128" s="20" t="s">
        <v>172</v>
      </c>
      <c r="BM128" s="228" t="s">
        <v>630</v>
      </c>
    </row>
    <row r="129" s="2" customFormat="1">
      <c r="A129" s="41"/>
      <c r="B129" s="42"/>
      <c r="C129" s="43"/>
      <c r="D129" s="230" t="s">
        <v>174</v>
      </c>
      <c r="E129" s="43"/>
      <c r="F129" s="231" t="s">
        <v>631</v>
      </c>
      <c r="G129" s="43"/>
      <c r="H129" s="43"/>
      <c r="I129" s="232"/>
      <c r="J129" s="43"/>
      <c r="K129" s="43"/>
      <c r="L129" s="47"/>
      <c r="M129" s="233"/>
      <c r="N129" s="23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174</v>
      </c>
      <c r="AU129" s="20" t="s">
        <v>84</v>
      </c>
    </row>
    <row r="130" s="13" customFormat="1">
      <c r="A130" s="13"/>
      <c r="B130" s="235"/>
      <c r="C130" s="236"/>
      <c r="D130" s="237" t="s">
        <v>176</v>
      </c>
      <c r="E130" s="238" t="s">
        <v>19</v>
      </c>
      <c r="F130" s="239" t="s">
        <v>618</v>
      </c>
      <c r="G130" s="236"/>
      <c r="H130" s="240">
        <v>14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176</v>
      </c>
      <c r="AU130" s="246" t="s">
        <v>84</v>
      </c>
      <c r="AV130" s="13" t="s">
        <v>84</v>
      </c>
      <c r="AW130" s="13" t="s">
        <v>36</v>
      </c>
      <c r="AX130" s="13" t="s">
        <v>82</v>
      </c>
      <c r="AY130" s="246" t="s">
        <v>165</v>
      </c>
    </row>
    <row r="131" s="2" customFormat="1" ht="16.5" customHeight="1">
      <c r="A131" s="41"/>
      <c r="B131" s="42"/>
      <c r="C131" s="268" t="s">
        <v>271</v>
      </c>
      <c r="D131" s="268" t="s">
        <v>242</v>
      </c>
      <c r="E131" s="269" t="s">
        <v>632</v>
      </c>
      <c r="F131" s="270" t="s">
        <v>633</v>
      </c>
      <c r="G131" s="271" t="s">
        <v>170</v>
      </c>
      <c r="H131" s="272">
        <v>1.3720000000000001</v>
      </c>
      <c r="I131" s="273"/>
      <c r="J131" s="274">
        <f>ROUND(I131*H131,2)</f>
        <v>0</v>
      </c>
      <c r="K131" s="270" t="s">
        <v>171</v>
      </c>
      <c r="L131" s="275"/>
      <c r="M131" s="276" t="s">
        <v>19</v>
      </c>
      <c r="N131" s="277" t="s">
        <v>46</v>
      </c>
      <c r="O131" s="87"/>
      <c r="P131" s="226">
        <f>O131*H131</f>
        <v>0</v>
      </c>
      <c r="Q131" s="226">
        <v>0.20000000000000001</v>
      </c>
      <c r="R131" s="226">
        <f>Q131*H131</f>
        <v>0.27440000000000003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230</v>
      </c>
      <c r="AT131" s="228" t="s">
        <v>242</v>
      </c>
      <c r="AU131" s="228" t="s">
        <v>84</v>
      </c>
      <c r="AY131" s="20" t="s">
        <v>165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0" t="s">
        <v>82</v>
      </c>
      <c r="BK131" s="229">
        <f>ROUND(I131*H131,2)</f>
        <v>0</v>
      </c>
      <c r="BL131" s="20" t="s">
        <v>172</v>
      </c>
      <c r="BM131" s="228" t="s">
        <v>634</v>
      </c>
    </row>
    <row r="132" s="13" customFormat="1">
      <c r="A132" s="13"/>
      <c r="B132" s="235"/>
      <c r="C132" s="236"/>
      <c r="D132" s="237" t="s">
        <v>176</v>
      </c>
      <c r="E132" s="238" t="s">
        <v>19</v>
      </c>
      <c r="F132" s="239" t="s">
        <v>635</v>
      </c>
      <c r="G132" s="236"/>
      <c r="H132" s="240">
        <v>1.3720000000000001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176</v>
      </c>
      <c r="AU132" s="246" t="s">
        <v>84</v>
      </c>
      <c r="AV132" s="13" t="s">
        <v>84</v>
      </c>
      <c r="AW132" s="13" t="s">
        <v>36</v>
      </c>
      <c r="AX132" s="13" t="s">
        <v>82</v>
      </c>
      <c r="AY132" s="246" t="s">
        <v>165</v>
      </c>
    </row>
    <row r="133" s="2" customFormat="1" ht="21.75" customHeight="1">
      <c r="A133" s="41"/>
      <c r="B133" s="42"/>
      <c r="C133" s="217" t="s">
        <v>277</v>
      </c>
      <c r="D133" s="217" t="s">
        <v>167</v>
      </c>
      <c r="E133" s="218" t="s">
        <v>636</v>
      </c>
      <c r="F133" s="219" t="s">
        <v>637</v>
      </c>
      <c r="G133" s="220" t="s">
        <v>354</v>
      </c>
      <c r="H133" s="221">
        <v>14</v>
      </c>
      <c r="I133" s="222"/>
      <c r="J133" s="223">
        <f>ROUND(I133*H133,2)</f>
        <v>0</v>
      </c>
      <c r="K133" s="219" t="s">
        <v>171</v>
      </c>
      <c r="L133" s="47"/>
      <c r="M133" s="224" t="s">
        <v>19</v>
      </c>
      <c r="N133" s="225" t="s">
        <v>46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172</v>
      </c>
      <c r="AT133" s="228" t="s">
        <v>167</v>
      </c>
      <c r="AU133" s="228" t="s">
        <v>84</v>
      </c>
      <c r="AY133" s="20" t="s">
        <v>165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0" t="s">
        <v>82</v>
      </c>
      <c r="BK133" s="229">
        <f>ROUND(I133*H133,2)</f>
        <v>0</v>
      </c>
      <c r="BL133" s="20" t="s">
        <v>172</v>
      </c>
      <c r="BM133" s="228" t="s">
        <v>638</v>
      </c>
    </row>
    <row r="134" s="2" customFormat="1">
      <c r="A134" s="41"/>
      <c r="B134" s="42"/>
      <c r="C134" s="43"/>
      <c r="D134" s="230" t="s">
        <v>174</v>
      </c>
      <c r="E134" s="43"/>
      <c r="F134" s="231" t="s">
        <v>639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174</v>
      </c>
      <c r="AU134" s="20" t="s">
        <v>84</v>
      </c>
    </row>
    <row r="135" s="13" customFormat="1">
      <c r="A135" s="13"/>
      <c r="B135" s="235"/>
      <c r="C135" s="236"/>
      <c r="D135" s="237" t="s">
        <v>176</v>
      </c>
      <c r="E135" s="238" t="s">
        <v>19</v>
      </c>
      <c r="F135" s="239" t="s">
        <v>618</v>
      </c>
      <c r="G135" s="236"/>
      <c r="H135" s="240">
        <v>14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176</v>
      </c>
      <c r="AU135" s="246" t="s">
        <v>84</v>
      </c>
      <c r="AV135" s="13" t="s">
        <v>84</v>
      </c>
      <c r="AW135" s="13" t="s">
        <v>36</v>
      </c>
      <c r="AX135" s="13" t="s">
        <v>82</v>
      </c>
      <c r="AY135" s="246" t="s">
        <v>165</v>
      </c>
    </row>
    <row r="136" s="2" customFormat="1" ht="24.15" customHeight="1">
      <c r="A136" s="41"/>
      <c r="B136" s="42"/>
      <c r="C136" s="217" t="s">
        <v>282</v>
      </c>
      <c r="D136" s="217" t="s">
        <v>167</v>
      </c>
      <c r="E136" s="218" t="s">
        <v>312</v>
      </c>
      <c r="F136" s="219" t="s">
        <v>313</v>
      </c>
      <c r="G136" s="220" t="s">
        <v>217</v>
      </c>
      <c r="H136" s="221">
        <v>898.77099999999996</v>
      </c>
      <c r="I136" s="222"/>
      <c r="J136" s="223">
        <f>ROUND(I136*H136,2)</f>
        <v>0</v>
      </c>
      <c r="K136" s="219" t="s">
        <v>171</v>
      </c>
      <c r="L136" s="47"/>
      <c r="M136" s="224" t="s">
        <v>19</v>
      </c>
      <c r="N136" s="225" t="s">
        <v>46</v>
      </c>
      <c r="O136" s="87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172</v>
      </c>
      <c r="AT136" s="228" t="s">
        <v>167</v>
      </c>
      <c r="AU136" s="228" t="s">
        <v>84</v>
      </c>
      <c r="AY136" s="20" t="s">
        <v>165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0" t="s">
        <v>82</v>
      </c>
      <c r="BK136" s="229">
        <f>ROUND(I136*H136,2)</f>
        <v>0</v>
      </c>
      <c r="BL136" s="20" t="s">
        <v>172</v>
      </c>
      <c r="BM136" s="228" t="s">
        <v>640</v>
      </c>
    </row>
    <row r="137" s="2" customFormat="1">
      <c r="A137" s="41"/>
      <c r="B137" s="42"/>
      <c r="C137" s="43"/>
      <c r="D137" s="230" t="s">
        <v>174</v>
      </c>
      <c r="E137" s="43"/>
      <c r="F137" s="231" t="s">
        <v>315</v>
      </c>
      <c r="G137" s="43"/>
      <c r="H137" s="43"/>
      <c r="I137" s="232"/>
      <c r="J137" s="43"/>
      <c r="K137" s="43"/>
      <c r="L137" s="47"/>
      <c r="M137" s="233"/>
      <c r="N137" s="23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174</v>
      </c>
      <c r="AU137" s="20" t="s">
        <v>84</v>
      </c>
    </row>
    <row r="138" s="13" customFormat="1">
      <c r="A138" s="13"/>
      <c r="B138" s="235"/>
      <c r="C138" s="236"/>
      <c r="D138" s="237" t="s">
        <v>176</v>
      </c>
      <c r="E138" s="238" t="s">
        <v>19</v>
      </c>
      <c r="F138" s="239" t="s">
        <v>595</v>
      </c>
      <c r="G138" s="236"/>
      <c r="H138" s="240">
        <v>898.77099999999996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176</v>
      </c>
      <c r="AU138" s="246" t="s">
        <v>84</v>
      </c>
      <c r="AV138" s="13" t="s">
        <v>84</v>
      </c>
      <c r="AW138" s="13" t="s">
        <v>36</v>
      </c>
      <c r="AX138" s="13" t="s">
        <v>82</v>
      </c>
      <c r="AY138" s="246" t="s">
        <v>165</v>
      </c>
    </row>
    <row r="139" s="2" customFormat="1" ht="21.75" customHeight="1">
      <c r="A139" s="41"/>
      <c r="B139" s="42"/>
      <c r="C139" s="217" t="s">
        <v>290</v>
      </c>
      <c r="D139" s="217" t="s">
        <v>167</v>
      </c>
      <c r="E139" s="218" t="s">
        <v>321</v>
      </c>
      <c r="F139" s="219" t="s">
        <v>322</v>
      </c>
      <c r="G139" s="220" t="s">
        <v>217</v>
      </c>
      <c r="H139" s="221">
        <v>898.77099999999996</v>
      </c>
      <c r="I139" s="222"/>
      <c r="J139" s="223">
        <f>ROUND(I139*H139,2)</f>
        <v>0</v>
      </c>
      <c r="K139" s="219" t="s">
        <v>171</v>
      </c>
      <c r="L139" s="47"/>
      <c r="M139" s="224" t="s">
        <v>19</v>
      </c>
      <c r="N139" s="225" t="s">
        <v>46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172</v>
      </c>
      <c r="AT139" s="228" t="s">
        <v>167</v>
      </c>
      <c r="AU139" s="228" t="s">
        <v>84</v>
      </c>
      <c r="AY139" s="20" t="s">
        <v>165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82</v>
      </c>
      <c r="BK139" s="229">
        <f>ROUND(I139*H139,2)</f>
        <v>0</v>
      </c>
      <c r="BL139" s="20" t="s">
        <v>172</v>
      </c>
      <c r="BM139" s="228" t="s">
        <v>641</v>
      </c>
    </row>
    <row r="140" s="2" customFormat="1">
      <c r="A140" s="41"/>
      <c r="B140" s="42"/>
      <c r="C140" s="43"/>
      <c r="D140" s="230" t="s">
        <v>174</v>
      </c>
      <c r="E140" s="43"/>
      <c r="F140" s="231" t="s">
        <v>324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174</v>
      </c>
      <c r="AU140" s="20" t="s">
        <v>84</v>
      </c>
    </row>
    <row r="141" s="13" customFormat="1">
      <c r="A141" s="13"/>
      <c r="B141" s="235"/>
      <c r="C141" s="236"/>
      <c r="D141" s="237" t="s">
        <v>176</v>
      </c>
      <c r="E141" s="238" t="s">
        <v>19</v>
      </c>
      <c r="F141" s="239" t="s">
        <v>595</v>
      </c>
      <c r="G141" s="236"/>
      <c r="H141" s="240">
        <v>898.77099999999996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176</v>
      </c>
      <c r="AU141" s="246" t="s">
        <v>84</v>
      </c>
      <c r="AV141" s="13" t="s">
        <v>84</v>
      </c>
      <c r="AW141" s="13" t="s">
        <v>36</v>
      </c>
      <c r="AX141" s="13" t="s">
        <v>82</v>
      </c>
      <c r="AY141" s="246" t="s">
        <v>165</v>
      </c>
    </row>
    <row r="142" s="2" customFormat="1" ht="16.5" customHeight="1">
      <c r="A142" s="41"/>
      <c r="B142" s="42"/>
      <c r="C142" s="217" t="s">
        <v>301</v>
      </c>
      <c r="D142" s="217" t="s">
        <v>167</v>
      </c>
      <c r="E142" s="218" t="s">
        <v>642</v>
      </c>
      <c r="F142" s="219" t="s">
        <v>643</v>
      </c>
      <c r="G142" s="220" t="s">
        <v>217</v>
      </c>
      <c r="H142" s="221">
        <v>898.77099999999996</v>
      </c>
      <c r="I142" s="222"/>
      <c r="J142" s="223">
        <f>ROUND(I142*H142,2)</f>
        <v>0</v>
      </c>
      <c r="K142" s="219" t="s">
        <v>171</v>
      </c>
      <c r="L142" s="47"/>
      <c r="M142" s="224" t="s">
        <v>19</v>
      </c>
      <c r="N142" s="225" t="s">
        <v>46</v>
      </c>
      <c r="O142" s="87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172</v>
      </c>
      <c r="AT142" s="228" t="s">
        <v>167</v>
      </c>
      <c r="AU142" s="228" t="s">
        <v>84</v>
      </c>
      <c r="AY142" s="20" t="s">
        <v>165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0" t="s">
        <v>82</v>
      </c>
      <c r="BK142" s="229">
        <f>ROUND(I142*H142,2)</f>
        <v>0</v>
      </c>
      <c r="BL142" s="20" t="s">
        <v>172</v>
      </c>
      <c r="BM142" s="228" t="s">
        <v>644</v>
      </c>
    </row>
    <row r="143" s="2" customFormat="1">
      <c r="A143" s="41"/>
      <c r="B143" s="42"/>
      <c r="C143" s="43"/>
      <c r="D143" s="230" t="s">
        <v>174</v>
      </c>
      <c r="E143" s="43"/>
      <c r="F143" s="231" t="s">
        <v>645</v>
      </c>
      <c r="G143" s="43"/>
      <c r="H143" s="43"/>
      <c r="I143" s="232"/>
      <c r="J143" s="43"/>
      <c r="K143" s="43"/>
      <c r="L143" s="47"/>
      <c r="M143" s="233"/>
      <c r="N143" s="23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174</v>
      </c>
      <c r="AU143" s="20" t="s">
        <v>84</v>
      </c>
    </row>
    <row r="144" s="13" customFormat="1">
      <c r="A144" s="13"/>
      <c r="B144" s="235"/>
      <c r="C144" s="236"/>
      <c r="D144" s="237" t="s">
        <v>176</v>
      </c>
      <c r="E144" s="238" t="s">
        <v>19</v>
      </c>
      <c r="F144" s="239" t="s">
        <v>646</v>
      </c>
      <c r="G144" s="236"/>
      <c r="H144" s="240">
        <v>898.77099999999996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176</v>
      </c>
      <c r="AU144" s="246" t="s">
        <v>84</v>
      </c>
      <c r="AV144" s="13" t="s">
        <v>84</v>
      </c>
      <c r="AW144" s="13" t="s">
        <v>36</v>
      </c>
      <c r="AX144" s="13" t="s">
        <v>82</v>
      </c>
      <c r="AY144" s="246" t="s">
        <v>165</v>
      </c>
    </row>
    <row r="145" s="2" customFormat="1" ht="101.25" customHeight="1">
      <c r="A145" s="41"/>
      <c r="B145" s="42"/>
      <c r="C145" s="217" t="s">
        <v>306</v>
      </c>
      <c r="D145" s="217" t="s">
        <v>167</v>
      </c>
      <c r="E145" s="218" t="s">
        <v>647</v>
      </c>
      <c r="F145" s="219" t="s">
        <v>648</v>
      </c>
      <c r="G145" s="220" t="s">
        <v>361</v>
      </c>
      <c r="H145" s="221">
        <v>1</v>
      </c>
      <c r="I145" s="222"/>
      <c r="J145" s="223">
        <f>ROUND(I145*H145,2)</f>
        <v>0</v>
      </c>
      <c r="K145" s="219" t="s">
        <v>19</v>
      </c>
      <c r="L145" s="47"/>
      <c r="M145" s="224" t="s">
        <v>19</v>
      </c>
      <c r="N145" s="225" t="s">
        <v>46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172</v>
      </c>
      <c r="AT145" s="228" t="s">
        <v>167</v>
      </c>
      <c r="AU145" s="228" t="s">
        <v>84</v>
      </c>
      <c r="AY145" s="20" t="s">
        <v>165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0" t="s">
        <v>82</v>
      </c>
      <c r="BK145" s="229">
        <f>ROUND(I145*H145,2)</f>
        <v>0</v>
      </c>
      <c r="BL145" s="20" t="s">
        <v>172</v>
      </c>
      <c r="BM145" s="228" t="s">
        <v>649</v>
      </c>
    </row>
    <row r="146" s="13" customFormat="1">
      <c r="A146" s="13"/>
      <c r="B146" s="235"/>
      <c r="C146" s="236"/>
      <c r="D146" s="237" t="s">
        <v>176</v>
      </c>
      <c r="E146" s="238" t="s">
        <v>19</v>
      </c>
      <c r="F146" s="239" t="s">
        <v>650</v>
      </c>
      <c r="G146" s="236"/>
      <c r="H146" s="240">
        <v>1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176</v>
      </c>
      <c r="AU146" s="246" t="s">
        <v>84</v>
      </c>
      <c r="AV146" s="13" t="s">
        <v>84</v>
      </c>
      <c r="AW146" s="13" t="s">
        <v>36</v>
      </c>
      <c r="AX146" s="13" t="s">
        <v>82</v>
      </c>
      <c r="AY146" s="246" t="s">
        <v>165</v>
      </c>
    </row>
    <row r="147" s="12" customFormat="1" ht="22.8" customHeight="1">
      <c r="A147" s="12"/>
      <c r="B147" s="201"/>
      <c r="C147" s="202"/>
      <c r="D147" s="203" t="s">
        <v>74</v>
      </c>
      <c r="E147" s="215" t="s">
        <v>518</v>
      </c>
      <c r="F147" s="215" t="s">
        <v>519</v>
      </c>
      <c r="G147" s="202"/>
      <c r="H147" s="202"/>
      <c r="I147" s="205"/>
      <c r="J147" s="216">
        <f>BK147</f>
        <v>0</v>
      </c>
      <c r="K147" s="202"/>
      <c r="L147" s="207"/>
      <c r="M147" s="208"/>
      <c r="N147" s="209"/>
      <c r="O147" s="209"/>
      <c r="P147" s="210">
        <f>SUM(P148:P149)</f>
        <v>0</v>
      </c>
      <c r="Q147" s="209"/>
      <c r="R147" s="210">
        <f>SUM(R148:R149)</f>
        <v>0</v>
      </c>
      <c r="S147" s="209"/>
      <c r="T147" s="211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2" t="s">
        <v>82</v>
      </c>
      <c r="AT147" s="213" t="s">
        <v>74</v>
      </c>
      <c r="AU147" s="213" t="s">
        <v>82</v>
      </c>
      <c r="AY147" s="212" t="s">
        <v>165</v>
      </c>
      <c r="BK147" s="214">
        <f>SUM(BK148:BK149)</f>
        <v>0</v>
      </c>
    </row>
    <row r="148" s="2" customFormat="1" ht="16.5" customHeight="1">
      <c r="A148" s="41"/>
      <c r="B148" s="42"/>
      <c r="C148" s="217" t="s">
        <v>311</v>
      </c>
      <c r="D148" s="217" t="s">
        <v>167</v>
      </c>
      <c r="E148" s="218" t="s">
        <v>651</v>
      </c>
      <c r="F148" s="219" t="s">
        <v>652</v>
      </c>
      <c r="G148" s="220" t="s">
        <v>245</v>
      </c>
      <c r="H148" s="221">
        <v>1.0509999999999999</v>
      </c>
      <c r="I148" s="222"/>
      <c r="J148" s="223">
        <f>ROUND(I148*H148,2)</f>
        <v>0</v>
      </c>
      <c r="K148" s="219" t="s">
        <v>171</v>
      </c>
      <c r="L148" s="47"/>
      <c r="M148" s="224" t="s">
        <v>19</v>
      </c>
      <c r="N148" s="225" t="s">
        <v>46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172</v>
      </c>
      <c r="AT148" s="228" t="s">
        <v>167</v>
      </c>
      <c r="AU148" s="228" t="s">
        <v>84</v>
      </c>
      <c r="AY148" s="20" t="s">
        <v>165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82</v>
      </c>
      <c r="BK148" s="229">
        <f>ROUND(I148*H148,2)</f>
        <v>0</v>
      </c>
      <c r="BL148" s="20" t="s">
        <v>172</v>
      </c>
      <c r="BM148" s="228" t="s">
        <v>653</v>
      </c>
    </row>
    <row r="149" s="2" customFormat="1">
      <c r="A149" s="41"/>
      <c r="B149" s="42"/>
      <c r="C149" s="43"/>
      <c r="D149" s="230" t="s">
        <v>174</v>
      </c>
      <c r="E149" s="43"/>
      <c r="F149" s="231" t="s">
        <v>654</v>
      </c>
      <c r="G149" s="43"/>
      <c r="H149" s="43"/>
      <c r="I149" s="232"/>
      <c r="J149" s="43"/>
      <c r="K149" s="43"/>
      <c r="L149" s="47"/>
      <c r="M149" s="289"/>
      <c r="N149" s="290"/>
      <c r="O149" s="291"/>
      <c r="P149" s="291"/>
      <c r="Q149" s="291"/>
      <c r="R149" s="291"/>
      <c r="S149" s="291"/>
      <c r="T149" s="292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174</v>
      </c>
      <c r="AU149" s="20" t="s">
        <v>84</v>
      </c>
    </row>
    <row r="150" s="2" customFormat="1" ht="6.96" customHeight="1">
      <c r="A150" s="41"/>
      <c r="B150" s="62"/>
      <c r="C150" s="63"/>
      <c r="D150" s="63"/>
      <c r="E150" s="63"/>
      <c r="F150" s="63"/>
      <c r="G150" s="63"/>
      <c r="H150" s="63"/>
      <c r="I150" s="63"/>
      <c r="J150" s="63"/>
      <c r="K150" s="63"/>
      <c r="L150" s="47"/>
      <c r="M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</row>
  </sheetData>
  <sheetProtection sheet="1" autoFilter="0" formatColumns="0" formatRows="0" objects="1" scenarios="1" spinCount="100000" saltValue="HRx5JFb6rNAwe5zdoci4uqd8oFhzwtA8IC+itNQvSMt4rsAy71Clil2jn1QGY2FGxPNzAxk3nw6PjrpbU9HH8Q==" hashValue="9DrZI6/sJp5tmPL25Wy1FfqUwj0TOX0eARwl5q2gcDqOOifyBaz8VZt5XnDpz0oqsvGoxkPfwSrk0RcjXR+aeA==" algorithmName="SHA-512" password="DA9B"/>
  <autoFilter ref="C87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2/131212531"/>
    <hyperlink ref="F95" r:id="rId2" display="https://podminky.urs.cz/item/CS_URS_2024_02/162551108"/>
    <hyperlink ref="F98" r:id="rId3" display="https://podminky.urs.cz/item/CS_URS_2024_02/171251201"/>
    <hyperlink ref="F101" r:id="rId4" display="https://podminky.urs.cz/item/CS_URS_2024_02/181411131"/>
    <hyperlink ref="F107" r:id="rId5" display="https://podminky.urs.cz/item/CS_URS_2024_02/182303111"/>
    <hyperlink ref="F110" r:id="rId6" display="https://podminky.urs.cz/item/CS_URS_2024_02/183402131"/>
    <hyperlink ref="F115" r:id="rId7" display="https://podminky.urs.cz/item/CS_URS_2024_02/183403153"/>
    <hyperlink ref="F118" r:id="rId8" display="https://podminky.urs.cz/item/CS_URS_2024_02/184102114"/>
    <hyperlink ref="F123" r:id="rId9" display="https://podminky.urs.cz/item/CS_URS_2024_02/184215132"/>
    <hyperlink ref="F129" r:id="rId10" display="https://podminky.urs.cz/item/CS_URS_2024_02/184215412"/>
    <hyperlink ref="F134" r:id="rId11" display="https://podminky.urs.cz/item/CS_URS_2024_02/184215413"/>
    <hyperlink ref="F137" r:id="rId12" display="https://podminky.urs.cz/item/CS_URS_2024_02/184813511"/>
    <hyperlink ref="F140" r:id="rId13" display="https://podminky.urs.cz/item/CS_URS_2024_02/184813521"/>
    <hyperlink ref="F143" r:id="rId14" display="https://podminky.urs.cz/item/CS_URS_2024_02/185803111"/>
    <hyperlink ref="F149" r:id="rId15" display="https://podminky.urs.cz/item/CS_URS_2024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129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zakázky'!K6</f>
        <v>PD - ČERVENÁ VODA/MLÝNICKÝ DVŮR - OBNOVA MÍSTNÍ KOMUNIKACE 96c a 83c</v>
      </c>
      <c r="F7" s="146"/>
      <c r="G7" s="146"/>
      <c r="H7" s="146"/>
      <c r="L7" s="23"/>
    </row>
    <row r="8" s="1" customFormat="1" ht="12" customHeight="1">
      <c r="B8" s="23"/>
      <c r="D8" s="146" t="s">
        <v>130</v>
      </c>
      <c r="L8" s="23"/>
    </row>
    <row r="9" s="2" customFormat="1" ht="16.5" customHeight="1">
      <c r="A9" s="41"/>
      <c r="B9" s="47"/>
      <c r="C9" s="41"/>
      <c r="D9" s="41"/>
      <c r="E9" s="147" t="s">
        <v>583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132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30" customHeight="1">
      <c r="A11" s="41"/>
      <c r="B11" s="47"/>
      <c r="C11" s="41"/>
      <c r="D11" s="41"/>
      <c r="E11" s="150" t="s">
        <v>655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1" t="str">
        <f>'Rekapitulace zakázky'!AN8</f>
        <v>18. 11. 2021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zakázky'!AN13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zakázky'!E14</f>
        <v>Vyplň údaj</v>
      </c>
      <c r="F20" s="136"/>
      <c r="G20" s="136"/>
      <c r="H20" s="136"/>
      <c r="I20" s="146" t="s">
        <v>29</v>
      </c>
      <c r="J20" s="36" t="str">
        <f>'Rekapitulace zakázky'!AN14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34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29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37</v>
      </c>
      <c r="E25" s="41"/>
      <c r="F25" s="41"/>
      <c r="G25" s="41"/>
      <c r="H25" s="41"/>
      <c r="I25" s="146" t="s">
        <v>26</v>
      </c>
      <c r="J25" s="136" t="str">
        <f>IF('Rekapitulace zakázky'!AN19="","",'Rekapitulace zakázky'!AN19)</f>
        <v/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zakázky'!E20="","",'Rekapitulace zakázky'!E20)</f>
        <v xml:space="preserve"> </v>
      </c>
      <c r="F26" s="41"/>
      <c r="G26" s="41"/>
      <c r="H26" s="41"/>
      <c r="I26" s="146" t="s">
        <v>29</v>
      </c>
      <c r="J26" s="136" t="str">
        <f>IF('Rekapitulace zakázky'!AN20="","",'Rekapitulace zakázky'!AN20)</f>
        <v/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39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19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41</v>
      </c>
      <c r="E32" s="41"/>
      <c r="F32" s="41"/>
      <c r="G32" s="41"/>
      <c r="H32" s="41"/>
      <c r="I32" s="41"/>
      <c r="J32" s="158">
        <f>ROUND(J88,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43</v>
      </c>
      <c r="G34" s="41"/>
      <c r="H34" s="41"/>
      <c r="I34" s="159" t="s">
        <v>42</v>
      </c>
      <c r="J34" s="159" t="s">
        <v>44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48" t="s">
        <v>45</v>
      </c>
      <c r="E35" s="146" t="s">
        <v>46</v>
      </c>
      <c r="F35" s="160">
        <f>ROUND((SUM(BE88:BE123)),  2)</f>
        <v>0</v>
      </c>
      <c r="G35" s="41"/>
      <c r="H35" s="41"/>
      <c r="I35" s="161">
        <v>0.20999999999999999</v>
      </c>
      <c r="J35" s="160">
        <f>ROUND(((SUM(BE88:BE123))*I35),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47</v>
      </c>
      <c r="F36" s="160">
        <f>ROUND((SUM(BF88:BF123)),  2)</f>
        <v>0</v>
      </c>
      <c r="G36" s="41"/>
      <c r="H36" s="41"/>
      <c r="I36" s="161">
        <v>0.12</v>
      </c>
      <c r="J36" s="160">
        <f>ROUND(((SUM(BF88:BF123))*I36),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48</v>
      </c>
      <c r="F37" s="160">
        <f>ROUND((SUM(BG88:BG123)),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49</v>
      </c>
      <c r="F38" s="160">
        <f>ROUND((SUM(BH88:BH123)),  2)</f>
        <v>0</v>
      </c>
      <c r="G38" s="41"/>
      <c r="H38" s="41"/>
      <c r="I38" s="161">
        <v>0.12</v>
      </c>
      <c r="J38" s="160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50</v>
      </c>
      <c r="F39" s="160">
        <f>ROUND((SUM(BI88:BI123)),  2)</f>
        <v>0</v>
      </c>
      <c r="G39" s="41"/>
      <c r="H39" s="41"/>
      <c r="I39" s="161">
        <v>0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51</v>
      </c>
      <c r="E41" s="164"/>
      <c r="F41" s="164"/>
      <c r="G41" s="165" t="s">
        <v>52</v>
      </c>
      <c r="H41" s="166" t="s">
        <v>53</v>
      </c>
      <c r="I41" s="164"/>
      <c r="J41" s="167">
        <f>SUM(J32:J39)</f>
        <v>0</v>
      </c>
      <c r="K41" s="168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PD - ČERVENÁ VODA/MLÝNICKÝ DVŮR - OBNOVA MÍSTNÍ KOMUNIKACE 96c a 83c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130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583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132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30" customHeight="1">
      <c r="A54" s="41"/>
      <c r="B54" s="42"/>
      <c r="C54" s="43"/>
      <c r="D54" s="43"/>
      <c r="E54" s="72" t="str">
        <f>E11</f>
        <v>D.2.1 SO 801.1b - Obnova stromořadí, trasa A, A/2 (mimo obvod), parc.č. 1568 a 1778 v k.ú. Heroltice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kat.úz.: Mlýnický dvůr, Heroltice u Štítů</v>
      </c>
      <c r="G56" s="43"/>
      <c r="H56" s="43"/>
      <c r="I56" s="35" t="s">
        <v>23</v>
      </c>
      <c r="J56" s="75" t="str">
        <f>IF(J14="","",J14)</f>
        <v>18. 11. 2021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Obec Červená voda</v>
      </c>
      <c r="G58" s="43"/>
      <c r="H58" s="43"/>
      <c r="I58" s="35" t="s">
        <v>33</v>
      </c>
      <c r="J58" s="39" t="str">
        <f>E23</f>
        <v>BKN spol. s r.o.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 xml:space="preserve">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137</v>
      </c>
      <c r="D61" s="176"/>
      <c r="E61" s="176"/>
      <c r="F61" s="176"/>
      <c r="G61" s="176"/>
      <c r="H61" s="176"/>
      <c r="I61" s="176"/>
      <c r="J61" s="177" t="s">
        <v>138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73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139</v>
      </c>
    </row>
    <row r="64" s="9" customFormat="1" ht="24.96" customHeight="1">
      <c r="A64" s="9"/>
      <c r="B64" s="179"/>
      <c r="C64" s="180"/>
      <c r="D64" s="181" t="s">
        <v>140</v>
      </c>
      <c r="E64" s="182"/>
      <c r="F64" s="182"/>
      <c r="G64" s="182"/>
      <c r="H64" s="182"/>
      <c r="I64" s="182"/>
      <c r="J64" s="183">
        <f>J89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7"/>
      <c r="D65" s="186" t="s">
        <v>141</v>
      </c>
      <c r="E65" s="187"/>
      <c r="F65" s="187"/>
      <c r="G65" s="187"/>
      <c r="H65" s="187"/>
      <c r="I65" s="187"/>
      <c r="J65" s="188">
        <f>J90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7"/>
      <c r="D66" s="186" t="s">
        <v>149</v>
      </c>
      <c r="E66" s="187"/>
      <c r="F66" s="187"/>
      <c r="G66" s="187"/>
      <c r="H66" s="187"/>
      <c r="I66" s="187"/>
      <c r="J66" s="188">
        <f>J121</f>
        <v>0</v>
      </c>
      <c r="K66" s="127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9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150</v>
      </c>
      <c r="D73" s="43"/>
      <c r="E73" s="43"/>
      <c r="F73" s="43"/>
      <c r="G73" s="43"/>
      <c r="H73" s="43"/>
      <c r="I73" s="43"/>
      <c r="J73" s="43"/>
      <c r="K73" s="4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3" t="str">
        <f>E7</f>
        <v>PD - ČERVENÁ VODA/MLÝNICKÝ DVŮR - OBNOVA MÍSTNÍ KOMUNIKACE 96c a 83c</v>
      </c>
      <c r="F76" s="35"/>
      <c r="G76" s="35"/>
      <c r="H76" s="35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130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3" t="s">
        <v>583</v>
      </c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132</v>
      </c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30" customHeight="1">
      <c r="A80" s="41"/>
      <c r="B80" s="42"/>
      <c r="C80" s="43"/>
      <c r="D80" s="43"/>
      <c r="E80" s="72" t="str">
        <f>E11</f>
        <v>D.2.1 SO 801.1b - Obnova stromořadí, trasa A, A/2 (mimo obvod), parc.č. 1568 a 1778 v k.ú. Heroltice</v>
      </c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>kat.úz.: Mlýnický dvůr, Heroltice u Štítů</v>
      </c>
      <c r="G82" s="43"/>
      <c r="H82" s="43"/>
      <c r="I82" s="35" t="s">
        <v>23</v>
      </c>
      <c r="J82" s="75" t="str">
        <f>IF(J14="","",J14)</f>
        <v>18. 11. 2021</v>
      </c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E17</f>
        <v>Obec Červená voda</v>
      </c>
      <c r="G84" s="43"/>
      <c r="H84" s="43"/>
      <c r="I84" s="35" t="s">
        <v>33</v>
      </c>
      <c r="J84" s="39" t="str">
        <f>E23</f>
        <v>BKN spol. s r.o.</v>
      </c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IF(E20="","",E20)</f>
        <v>Vyplň údaj</v>
      </c>
      <c r="G85" s="43"/>
      <c r="H85" s="43"/>
      <c r="I85" s="35" t="s">
        <v>37</v>
      </c>
      <c r="J85" s="39" t="str">
        <f>E26</f>
        <v xml:space="preserve"> </v>
      </c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90"/>
      <c r="B87" s="191"/>
      <c r="C87" s="192" t="s">
        <v>151</v>
      </c>
      <c r="D87" s="193" t="s">
        <v>60</v>
      </c>
      <c r="E87" s="193" t="s">
        <v>56</v>
      </c>
      <c r="F87" s="193" t="s">
        <v>57</v>
      </c>
      <c r="G87" s="193" t="s">
        <v>152</v>
      </c>
      <c r="H87" s="193" t="s">
        <v>153</v>
      </c>
      <c r="I87" s="193" t="s">
        <v>154</v>
      </c>
      <c r="J87" s="193" t="s">
        <v>138</v>
      </c>
      <c r="K87" s="194" t="s">
        <v>155</v>
      </c>
      <c r="L87" s="195"/>
      <c r="M87" s="95" t="s">
        <v>19</v>
      </c>
      <c r="N87" s="96" t="s">
        <v>45</v>
      </c>
      <c r="O87" s="96" t="s">
        <v>156</v>
      </c>
      <c r="P87" s="96" t="s">
        <v>157</v>
      </c>
      <c r="Q87" s="96" t="s">
        <v>158</v>
      </c>
      <c r="R87" s="96" t="s">
        <v>159</v>
      </c>
      <c r="S87" s="96" t="s">
        <v>160</v>
      </c>
      <c r="T87" s="97" t="s">
        <v>161</v>
      </c>
      <c r="U87" s="190"/>
      <c r="V87" s="190"/>
      <c r="W87" s="190"/>
      <c r="X87" s="190"/>
      <c r="Y87" s="190"/>
      <c r="Z87" s="190"/>
      <c r="AA87" s="190"/>
      <c r="AB87" s="190"/>
      <c r="AC87" s="190"/>
      <c r="AD87" s="190"/>
      <c r="AE87" s="190"/>
    </row>
    <row r="88" s="2" customFormat="1" ht="22.8" customHeight="1">
      <c r="A88" s="41"/>
      <c r="B88" s="42"/>
      <c r="C88" s="102" t="s">
        <v>162</v>
      </c>
      <c r="D88" s="43"/>
      <c r="E88" s="43"/>
      <c r="F88" s="43"/>
      <c r="G88" s="43"/>
      <c r="H88" s="43"/>
      <c r="I88" s="43"/>
      <c r="J88" s="196">
        <f>BK88</f>
        <v>0</v>
      </c>
      <c r="K88" s="43"/>
      <c r="L88" s="47"/>
      <c r="M88" s="98"/>
      <c r="N88" s="197"/>
      <c r="O88" s="99"/>
      <c r="P88" s="198">
        <f>P89</f>
        <v>0</v>
      </c>
      <c r="Q88" s="99"/>
      <c r="R88" s="198">
        <f>R89</f>
        <v>0.44285999999999998</v>
      </c>
      <c r="S88" s="99"/>
      <c r="T88" s="199">
        <f>T89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74</v>
      </c>
      <c r="AU88" s="20" t="s">
        <v>139</v>
      </c>
      <c r="BK88" s="200">
        <f>BK89</f>
        <v>0</v>
      </c>
    </row>
    <row r="89" s="12" customFormat="1" ht="25.92" customHeight="1">
      <c r="A89" s="12"/>
      <c r="B89" s="201"/>
      <c r="C89" s="202"/>
      <c r="D89" s="203" t="s">
        <v>74</v>
      </c>
      <c r="E89" s="204" t="s">
        <v>163</v>
      </c>
      <c r="F89" s="204" t="s">
        <v>164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P90+P121</f>
        <v>0</v>
      </c>
      <c r="Q89" s="209"/>
      <c r="R89" s="210">
        <f>R90+R121</f>
        <v>0.44285999999999998</v>
      </c>
      <c r="S89" s="209"/>
      <c r="T89" s="211">
        <f>T90+T121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2" t="s">
        <v>82</v>
      </c>
      <c r="AT89" s="213" t="s">
        <v>74</v>
      </c>
      <c r="AU89" s="213" t="s">
        <v>75</v>
      </c>
      <c r="AY89" s="212" t="s">
        <v>165</v>
      </c>
      <c r="BK89" s="214">
        <f>BK90+BK121</f>
        <v>0</v>
      </c>
    </row>
    <row r="90" s="12" customFormat="1" ht="22.8" customHeight="1">
      <c r="A90" s="12"/>
      <c r="B90" s="201"/>
      <c r="C90" s="202"/>
      <c r="D90" s="203" t="s">
        <v>74</v>
      </c>
      <c r="E90" s="215" t="s">
        <v>82</v>
      </c>
      <c r="F90" s="215" t="s">
        <v>166</v>
      </c>
      <c r="G90" s="202"/>
      <c r="H90" s="202"/>
      <c r="I90" s="205"/>
      <c r="J90" s="216">
        <f>BK90</f>
        <v>0</v>
      </c>
      <c r="K90" s="202"/>
      <c r="L90" s="207"/>
      <c r="M90" s="208"/>
      <c r="N90" s="209"/>
      <c r="O90" s="209"/>
      <c r="P90" s="210">
        <f>SUM(P91:P120)</f>
        <v>0</v>
      </c>
      <c r="Q90" s="209"/>
      <c r="R90" s="210">
        <f>SUM(R91:R120)</f>
        <v>0.44285999999999998</v>
      </c>
      <c r="S90" s="209"/>
      <c r="T90" s="211">
        <f>SUM(T91:T120)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2" t="s">
        <v>82</v>
      </c>
      <c r="AT90" s="213" t="s">
        <v>74</v>
      </c>
      <c r="AU90" s="213" t="s">
        <v>82</v>
      </c>
      <c r="AY90" s="212" t="s">
        <v>165</v>
      </c>
      <c r="BK90" s="214">
        <f>SUM(BK91:BK120)</f>
        <v>0</v>
      </c>
    </row>
    <row r="91" s="2" customFormat="1" ht="24.15" customHeight="1">
      <c r="A91" s="41"/>
      <c r="B91" s="42"/>
      <c r="C91" s="217" t="s">
        <v>82</v>
      </c>
      <c r="D91" s="217" t="s">
        <v>167</v>
      </c>
      <c r="E91" s="218" t="s">
        <v>585</v>
      </c>
      <c r="F91" s="219" t="s">
        <v>586</v>
      </c>
      <c r="G91" s="220" t="s">
        <v>170</v>
      </c>
      <c r="H91" s="221">
        <v>2.0579999999999998</v>
      </c>
      <c r="I91" s="222"/>
      <c r="J91" s="223">
        <f>ROUND(I91*H91,2)</f>
        <v>0</v>
      </c>
      <c r="K91" s="219" t="s">
        <v>171</v>
      </c>
      <c r="L91" s="47"/>
      <c r="M91" s="224" t="s">
        <v>19</v>
      </c>
      <c r="N91" s="225" t="s">
        <v>46</v>
      </c>
      <c r="O91" s="87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8" t="s">
        <v>172</v>
      </c>
      <c r="AT91" s="228" t="s">
        <v>167</v>
      </c>
      <c r="AU91" s="228" t="s">
        <v>84</v>
      </c>
      <c r="AY91" s="20" t="s">
        <v>165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0" t="s">
        <v>82</v>
      </c>
      <c r="BK91" s="229">
        <f>ROUND(I91*H91,2)</f>
        <v>0</v>
      </c>
      <c r="BL91" s="20" t="s">
        <v>172</v>
      </c>
      <c r="BM91" s="228" t="s">
        <v>587</v>
      </c>
    </row>
    <row r="92" s="2" customFormat="1">
      <c r="A92" s="41"/>
      <c r="B92" s="42"/>
      <c r="C92" s="43"/>
      <c r="D92" s="230" t="s">
        <v>174</v>
      </c>
      <c r="E92" s="43"/>
      <c r="F92" s="231" t="s">
        <v>588</v>
      </c>
      <c r="G92" s="43"/>
      <c r="H92" s="43"/>
      <c r="I92" s="232"/>
      <c r="J92" s="43"/>
      <c r="K92" s="43"/>
      <c r="L92" s="47"/>
      <c r="M92" s="233"/>
      <c r="N92" s="23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174</v>
      </c>
      <c r="AU92" s="20" t="s">
        <v>84</v>
      </c>
    </row>
    <row r="93" s="13" customFormat="1">
      <c r="A93" s="13"/>
      <c r="B93" s="235"/>
      <c r="C93" s="236"/>
      <c r="D93" s="237" t="s">
        <v>176</v>
      </c>
      <c r="E93" s="238" t="s">
        <v>19</v>
      </c>
      <c r="F93" s="239" t="s">
        <v>656</v>
      </c>
      <c r="G93" s="236"/>
      <c r="H93" s="240">
        <v>2.0579999999999998</v>
      </c>
      <c r="I93" s="241"/>
      <c r="J93" s="236"/>
      <c r="K93" s="236"/>
      <c r="L93" s="242"/>
      <c r="M93" s="243"/>
      <c r="N93" s="244"/>
      <c r="O93" s="244"/>
      <c r="P93" s="244"/>
      <c r="Q93" s="244"/>
      <c r="R93" s="244"/>
      <c r="S93" s="244"/>
      <c r="T93" s="24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176</v>
      </c>
      <c r="AU93" s="246" t="s">
        <v>84</v>
      </c>
      <c r="AV93" s="13" t="s">
        <v>84</v>
      </c>
      <c r="AW93" s="13" t="s">
        <v>36</v>
      </c>
      <c r="AX93" s="13" t="s">
        <v>82</v>
      </c>
      <c r="AY93" s="246" t="s">
        <v>165</v>
      </c>
    </row>
    <row r="94" s="2" customFormat="1" ht="37.8" customHeight="1">
      <c r="A94" s="41"/>
      <c r="B94" s="42"/>
      <c r="C94" s="217" t="s">
        <v>84</v>
      </c>
      <c r="D94" s="217" t="s">
        <v>167</v>
      </c>
      <c r="E94" s="218" t="s">
        <v>197</v>
      </c>
      <c r="F94" s="219" t="s">
        <v>198</v>
      </c>
      <c r="G94" s="220" t="s">
        <v>170</v>
      </c>
      <c r="H94" s="221">
        <v>2.0579999999999998</v>
      </c>
      <c r="I94" s="222"/>
      <c r="J94" s="223">
        <f>ROUND(I94*H94,2)</f>
        <v>0</v>
      </c>
      <c r="K94" s="219" t="s">
        <v>171</v>
      </c>
      <c r="L94" s="47"/>
      <c r="M94" s="224" t="s">
        <v>19</v>
      </c>
      <c r="N94" s="225" t="s">
        <v>46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172</v>
      </c>
      <c r="AT94" s="228" t="s">
        <v>167</v>
      </c>
      <c r="AU94" s="228" t="s">
        <v>84</v>
      </c>
      <c r="AY94" s="20" t="s">
        <v>165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0" t="s">
        <v>82</v>
      </c>
      <c r="BK94" s="229">
        <f>ROUND(I94*H94,2)</f>
        <v>0</v>
      </c>
      <c r="BL94" s="20" t="s">
        <v>172</v>
      </c>
      <c r="BM94" s="228" t="s">
        <v>590</v>
      </c>
    </row>
    <row r="95" s="2" customFormat="1">
      <c r="A95" s="41"/>
      <c r="B95" s="42"/>
      <c r="C95" s="43"/>
      <c r="D95" s="230" t="s">
        <v>174</v>
      </c>
      <c r="E95" s="43"/>
      <c r="F95" s="231" t="s">
        <v>200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174</v>
      </c>
      <c r="AU95" s="20" t="s">
        <v>84</v>
      </c>
    </row>
    <row r="96" s="13" customFormat="1">
      <c r="A96" s="13"/>
      <c r="B96" s="235"/>
      <c r="C96" s="236"/>
      <c r="D96" s="237" t="s">
        <v>176</v>
      </c>
      <c r="E96" s="238" t="s">
        <v>19</v>
      </c>
      <c r="F96" s="239" t="s">
        <v>657</v>
      </c>
      <c r="G96" s="236"/>
      <c r="H96" s="240">
        <v>2.0579999999999998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176</v>
      </c>
      <c r="AU96" s="246" t="s">
        <v>84</v>
      </c>
      <c r="AV96" s="13" t="s">
        <v>84</v>
      </c>
      <c r="AW96" s="13" t="s">
        <v>36</v>
      </c>
      <c r="AX96" s="13" t="s">
        <v>82</v>
      </c>
      <c r="AY96" s="246" t="s">
        <v>165</v>
      </c>
    </row>
    <row r="97" s="2" customFormat="1" ht="24.15" customHeight="1">
      <c r="A97" s="41"/>
      <c r="B97" s="42"/>
      <c r="C97" s="217" t="s">
        <v>92</v>
      </c>
      <c r="D97" s="217" t="s">
        <v>167</v>
      </c>
      <c r="E97" s="218" t="s">
        <v>231</v>
      </c>
      <c r="F97" s="219" t="s">
        <v>232</v>
      </c>
      <c r="G97" s="220" t="s">
        <v>170</v>
      </c>
      <c r="H97" s="221">
        <v>2.0579999999999998</v>
      </c>
      <c r="I97" s="222"/>
      <c r="J97" s="223">
        <f>ROUND(I97*H97,2)</f>
        <v>0</v>
      </c>
      <c r="K97" s="219" t="s">
        <v>171</v>
      </c>
      <c r="L97" s="47"/>
      <c r="M97" s="224" t="s">
        <v>19</v>
      </c>
      <c r="N97" s="225" t="s">
        <v>46</v>
      </c>
      <c r="O97" s="87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8" t="s">
        <v>172</v>
      </c>
      <c r="AT97" s="228" t="s">
        <v>167</v>
      </c>
      <c r="AU97" s="228" t="s">
        <v>84</v>
      </c>
      <c r="AY97" s="20" t="s">
        <v>165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0" t="s">
        <v>82</v>
      </c>
      <c r="BK97" s="229">
        <f>ROUND(I97*H97,2)</f>
        <v>0</v>
      </c>
      <c r="BL97" s="20" t="s">
        <v>172</v>
      </c>
      <c r="BM97" s="228" t="s">
        <v>592</v>
      </c>
    </row>
    <row r="98" s="2" customFormat="1">
      <c r="A98" s="41"/>
      <c r="B98" s="42"/>
      <c r="C98" s="43"/>
      <c r="D98" s="230" t="s">
        <v>174</v>
      </c>
      <c r="E98" s="43"/>
      <c r="F98" s="231" t="s">
        <v>234</v>
      </c>
      <c r="G98" s="43"/>
      <c r="H98" s="43"/>
      <c r="I98" s="232"/>
      <c r="J98" s="43"/>
      <c r="K98" s="43"/>
      <c r="L98" s="47"/>
      <c r="M98" s="233"/>
      <c r="N98" s="23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174</v>
      </c>
      <c r="AU98" s="20" t="s">
        <v>84</v>
      </c>
    </row>
    <row r="99" s="13" customFormat="1">
      <c r="A99" s="13"/>
      <c r="B99" s="235"/>
      <c r="C99" s="236"/>
      <c r="D99" s="237" t="s">
        <v>176</v>
      </c>
      <c r="E99" s="238" t="s">
        <v>19</v>
      </c>
      <c r="F99" s="239" t="s">
        <v>657</v>
      </c>
      <c r="G99" s="236"/>
      <c r="H99" s="240">
        <v>2.0579999999999998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176</v>
      </c>
      <c r="AU99" s="246" t="s">
        <v>84</v>
      </c>
      <c r="AV99" s="13" t="s">
        <v>84</v>
      </c>
      <c r="AW99" s="13" t="s">
        <v>36</v>
      </c>
      <c r="AX99" s="13" t="s">
        <v>82</v>
      </c>
      <c r="AY99" s="246" t="s">
        <v>165</v>
      </c>
    </row>
    <row r="100" s="2" customFormat="1" ht="24.15" customHeight="1">
      <c r="A100" s="41"/>
      <c r="B100" s="42"/>
      <c r="C100" s="217" t="s">
        <v>172</v>
      </c>
      <c r="D100" s="217" t="s">
        <v>167</v>
      </c>
      <c r="E100" s="218" t="s">
        <v>610</v>
      </c>
      <c r="F100" s="219" t="s">
        <v>611</v>
      </c>
      <c r="G100" s="220" t="s">
        <v>354</v>
      </c>
      <c r="H100" s="221">
        <v>6</v>
      </c>
      <c r="I100" s="222"/>
      <c r="J100" s="223">
        <f>ROUND(I100*H100,2)</f>
        <v>0</v>
      </c>
      <c r="K100" s="219" t="s">
        <v>171</v>
      </c>
      <c r="L100" s="47"/>
      <c r="M100" s="224" t="s">
        <v>19</v>
      </c>
      <c r="N100" s="225" t="s">
        <v>46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172</v>
      </c>
      <c r="AT100" s="228" t="s">
        <v>167</v>
      </c>
      <c r="AU100" s="228" t="s">
        <v>84</v>
      </c>
      <c r="AY100" s="20" t="s">
        <v>165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82</v>
      </c>
      <c r="BK100" s="229">
        <f>ROUND(I100*H100,2)</f>
        <v>0</v>
      </c>
      <c r="BL100" s="20" t="s">
        <v>172</v>
      </c>
      <c r="BM100" s="228" t="s">
        <v>612</v>
      </c>
    </row>
    <row r="101" s="2" customFormat="1">
      <c r="A101" s="41"/>
      <c r="B101" s="42"/>
      <c r="C101" s="43"/>
      <c r="D101" s="230" t="s">
        <v>174</v>
      </c>
      <c r="E101" s="43"/>
      <c r="F101" s="231" t="s">
        <v>613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174</v>
      </c>
      <c r="AU101" s="20" t="s">
        <v>84</v>
      </c>
    </row>
    <row r="102" s="13" customFormat="1">
      <c r="A102" s="13"/>
      <c r="B102" s="235"/>
      <c r="C102" s="236"/>
      <c r="D102" s="237" t="s">
        <v>176</v>
      </c>
      <c r="E102" s="238" t="s">
        <v>19</v>
      </c>
      <c r="F102" s="239" t="s">
        <v>658</v>
      </c>
      <c r="G102" s="236"/>
      <c r="H102" s="240">
        <v>6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176</v>
      </c>
      <c r="AU102" s="246" t="s">
        <v>84</v>
      </c>
      <c r="AV102" s="13" t="s">
        <v>84</v>
      </c>
      <c r="AW102" s="13" t="s">
        <v>36</v>
      </c>
      <c r="AX102" s="13" t="s">
        <v>82</v>
      </c>
      <c r="AY102" s="246" t="s">
        <v>165</v>
      </c>
    </row>
    <row r="103" s="2" customFormat="1" ht="16.5" customHeight="1">
      <c r="A103" s="41"/>
      <c r="B103" s="42"/>
      <c r="C103" s="268" t="s">
        <v>206</v>
      </c>
      <c r="D103" s="268" t="s">
        <v>242</v>
      </c>
      <c r="E103" s="269" t="s">
        <v>615</v>
      </c>
      <c r="F103" s="270" t="s">
        <v>616</v>
      </c>
      <c r="G103" s="271" t="s">
        <v>354</v>
      </c>
      <c r="H103" s="272">
        <v>6</v>
      </c>
      <c r="I103" s="273"/>
      <c r="J103" s="274">
        <f>ROUND(I103*H103,2)</f>
        <v>0</v>
      </c>
      <c r="K103" s="270" t="s">
        <v>362</v>
      </c>
      <c r="L103" s="275"/>
      <c r="M103" s="276" t="s">
        <v>19</v>
      </c>
      <c r="N103" s="277" t="s">
        <v>46</v>
      </c>
      <c r="O103" s="87"/>
      <c r="P103" s="226">
        <f>O103*H103</f>
        <v>0</v>
      </c>
      <c r="Q103" s="226">
        <v>0.040000000000000001</v>
      </c>
      <c r="R103" s="226">
        <f>Q103*H103</f>
        <v>0.23999999999999999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230</v>
      </c>
      <c r="AT103" s="228" t="s">
        <v>242</v>
      </c>
      <c r="AU103" s="228" t="s">
        <v>84</v>
      </c>
      <c r="AY103" s="20" t="s">
        <v>165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0" t="s">
        <v>82</v>
      </c>
      <c r="BK103" s="229">
        <f>ROUND(I103*H103,2)</f>
        <v>0</v>
      </c>
      <c r="BL103" s="20" t="s">
        <v>172</v>
      </c>
      <c r="BM103" s="228" t="s">
        <v>617</v>
      </c>
    </row>
    <row r="104" s="13" customFormat="1">
      <c r="A104" s="13"/>
      <c r="B104" s="235"/>
      <c r="C104" s="236"/>
      <c r="D104" s="237" t="s">
        <v>176</v>
      </c>
      <c r="E104" s="238" t="s">
        <v>19</v>
      </c>
      <c r="F104" s="239" t="s">
        <v>659</v>
      </c>
      <c r="G104" s="236"/>
      <c r="H104" s="240">
        <v>6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176</v>
      </c>
      <c r="AU104" s="246" t="s">
        <v>84</v>
      </c>
      <c r="AV104" s="13" t="s">
        <v>84</v>
      </c>
      <c r="AW104" s="13" t="s">
        <v>36</v>
      </c>
      <c r="AX104" s="13" t="s">
        <v>82</v>
      </c>
      <c r="AY104" s="246" t="s">
        <v>165</v>
      </c>
    </row>
    <row r="105" s="2" customFormat="1" ht="16.5" customHeight="1">
      <c r="A105" s="41"/>
      <c r="B105" s="42"/>
      <c r="C105" s="217" t="s">
        <v>214</v>
      </c>
      <c r="D105" s="217" t="s">
        <v>167</v>
      </c>
      <c r="E105" s="218" t="s">
        <v>619</v>
      </c>
      <c r="F105" s="219" t="s">
        <v>620</v>
      </c>
      <c r="G105" s="220" t="s">
        <v>354</v>
      </c>
      <c r="H105" s="221">
        <v>6</v>
      </c>
      <c r="I105" s="222"/>
      <c r="J105" s="223">
        <f>ROUND(I105*H105,2)</f>
        <v>0</v>
      </c>
      <c r="K105" s="219" t="s">
        <v>171</v>
      </c>
      <c r="L105" s="47"/>
      <c r="M105" s="224" t="s">
        <v>19</v>
      </c>
      <c r="N105" s="225" t="s">
        <v>46</v>
      </c>
      <c r="O105" s="87"/>
      <c r="P105" s="226">
        <f>O105*H105</f>
        <v>0</v>
      </c>
      <c r="Q105" s="226">
        <v>5.0000000000000002E-05</v>
      </c>
      <c r="R105" s="226">
        <f>Q105*H105</f>
        <v>0.00030000000000000003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172</v>
      </c>
      <c r="AT105" s="228" t="s">
        <v>167</v>
      </c>
      <c r="AU105" s="228" t="s">
        <v>84</v>
      </c>
      <c r="AY105" s="20" t="s">
        <v>165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82</v>
      </c>
      <c r="BK105" s="229">
        <f>ROUND(I105*H105,2)</f>
        <v>0</v>
      </c>
      <c r="BL105" s="20" t="s">
        <v>172</v>
      </c>
      <c r="BM105" s="228" t="s">
        <v>621</v>
      </c>
    </row>
    <row r="106" s="2" customFormat="1">
      <c r="A106" s="41"/>
      <c r="B106" s="42"/>
      <c r="C106" s="43"/>
      <c r="D106" s="230" t="s">
        <v>174</v>
      </c>
      <c r="E106" s="43"/>
      <c r="F106" s="231" t="s">
        <v>622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174</v>
      </c>
      <c r="AU106" s="20" t="s">
        <v>84</v>
      </c>
    </row>
    <row r="107" s="13" customFormat="1">
      <c r="A107" s="13"/>
      <c r="B107" s="235"/>
      <c r="C107" s="236"/>
      <c r="D107" s="237" t="s">
        <v>176</v>
      </c>
      <c r="E107" s="238" t="s">
        <v>19</v>
      </c>
      <c r="F107" s="239" t="s">
        <v>659</v>
      </c>
      <c r="G107" s="236"/>
      <c r="H107" s="240">
        <v>6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176</v>
      </c>
      <c r="AU107" s="246" t="s">
        <v>84</v>
      </c>
      <c r="AV107" s="13" t="s">
        <v>84</v>
      </c>
      <c r="AW107" s="13" t="s">
        <v>36</v>
      </c>
      <c r="AX107" s="13" t="s">
        <v>82</v>
      </c>
      <c r="AY107" s="246" t="s">
        <v>165</v>
      </c>
    </row>
    <row r="108" s="2" customFormat="1" ht="16.5" customHeight="1">
      <c r="A108" s="41"/>
      <c r="B108" s="42"/>
      <c r="C108" s="268" t="s">
        <v>221</v>
      </c>
      <c r="D108" s="268" t="s">
        <v>242</v>
      </c>
      <c r="E108" s="269" t="s">
        <v>623</v>
      </c>
      <c r="F108" s="270" t="s">
        <v>624</v>
      </c>
      <c r="G108" s="271" t="s">
        <v>354</v>
      </c>
      <c r="H108" s="272">
        <v>18</v>
      </c>
      <c r="I108" s="273"/>
      <c r="J108" s="274">
        <f>ROUND(I108*H108,2)</f>
        <v>0</v>
      </c>
      <c r="K108" s="270" t="s">
        <v>171</v>
      </c>
      <c r="L108" s="275"/>
      <c r="M108" s="276" t="s">
        <v>19</v>
      </c>
      <c r="N108" s="277" t="s">
        <v>46</v>
      </c>
      <c r="O108" s="87"/>
      <c r="P108" s="226">
        <f>O108*H108</f>
        <v>0</v>
      </c>
      <c r="Q108" s="226">
        <v>0.0047200000000000002</v>
      </c>
      <c r="R108" s="226">
        <f>Q108*H108</f>
        <v>0.084960000000000008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230</v>
      </c>
      <c r="AT108" s="228" t="s">
        <v>242</v>
      </c>
      <c r="AU108" s="228" t="s">
        <v>84</v>
      </c>
      <c r="AY108" s="20" t="s">
        <v>165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82</v>
      </c>
      <c r="BK108" s="229">
        <f>ROUND(I108*H108,2)</f>
        <v>0</v>
      </c>
      <c r="BL108" s="20" t="s">
        <v>172</v>
      </c>
      <c r="BM108" s="228" t="s">
        <v>625</v>
      </c>
    </row>
    <row r="109" s="13" customFormat="1">
      <c r="A109" s="13"/>
      <c r="B109" s="235"/>
      <c r="C109" s="236"/>
      <c r="D109" s="237" t="s">
        <v>176</v>
      </c>
      <c r="E109" s="238" t="s">
        <v>19</v>
      </c>
      <c r="F109" s="239" t="s">
        <v>660</v>
      </c>
      <c r="G109" s="236"/>
      <c r="H109" s="240">
        <v>6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176</v>
      </c>
      <c r="AU109" s="246" t="s">
        <v>84</v>
      </c>
      <c r="AV109" s="13" t="s">
        <v>84</v>
      </c>
      <c r="AW109" s="13" t="s">
        <v>36</v>
      </c>
      <c r="AX109" s="13" t="s">
        <v>82</v>
      </c>
      <c r="AY109" s="246" t="s">
        <v>165</v>
      </c>
    </row>
    <row r="110" s="13" customFormat="1">
      <c r="A110" s="13"/>
      <c r="B110" s="235"/>
      <c r="C110" s="236"/>
      <c r="D110" s="237" t="s">
        <v>176</v>
      </c>
      <c r="E110" s="236"/>
      <c r="F110" s="239" t="s">
        <v>661</v>
      </c>
      <c r="G110" s="236"/>
      <c r="H110" s="240">
        <v>18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176</v>
      </c>
      <c r="AU110" s="246" t="s">
        <v>84</v>
      </c>
      <c r="AV110" s="13" t="s">
        <v>84</v>
      </c>
      <c r="AW110" s="13" t="s">
        <v>4</v>
      </c>
      <c r="AX110" s="13" t="s">
        <v>82</v>
      </c>
      <c r="AY110" s="246" t="s">
        <v>165</v>
      </c>
    </row>
    <row r="111" s="2" customFormat="1" ht="21.75" customHeight="1">
      <c r="A111" s="41"/>
      <c r="B111" s="42"/>
      <c r="C111" s="217" t="s">
        <v>230</v>
      </c>
      <c r="D111" s="217" t="s">
        <v>167</v>
      </c>
      <c r="E111" s="218" t="s">
        <v>628</v>
      </c>
      <c r="F111" s="219" t="s">
        <v>629</v>
      </c>
      <c r="G111" s="220" t="s">
        <v>354</v>
      </c>
      <c r="H111" s="221">
        <v>6</v>
      </c>
      <c r="I111" s="222"/>
      <c r="J111" s="223">
        <f>ROUND(I111*H111,2)</f>
        <v>0</v>
      </c>
      <c r="K111" s="219" t="s">
        <v>171</v>
      </c>
      <c r="L111" s="47"/>
      <c r="M111" s="224" t="s">
        <v>19</v>
      </c>
      <c r="N111" s="225" t="s">
        <v>46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172</v>
      </c>
      <c r="AT111" s="228" t="s">
        <v>167</v>
      </c>
      <c r="AU111" s="228" t="s">
        <v>84</v>
      </c>
      <c r="AY111" s="20" t="s">
        <v>165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82</v>
      </c>
      <c r="BK111" s="229">
        <f>ROUND(I111*H111,2)</f>
        <v>0</v>
      </c>
      <c r="BL111" s="20" t="s">
        <v>172</v>
      </c>
      <c r="BM111" s="228" t="s">
        <v>630</v>
      </c>
    </row>
    <row r="112" s="2" customFormat="1">
      <c r="A112" s="41"/>
      <c r="B112" s="42"/>
      <c r="C112" s="43"/>
      <c r="D112" s="230" t="s">
        <v>174</v>
      </c>
      <c r="E112" s="43"/>
      <c r="F112" s="231" t="s">
        <v>631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174</v>
      </c>
      <c r="AU112" s="20" t="s">
        <v>84</v>
      </c>
    </row>
    <row r="113" s="13" customFormat="1">
      <c r="A113" s="13"/>
      <c r="B113" s="235"/>
      <c r="C113" s="236"/>
      <c r="D113" s="237" t="s">
        <v>176</v>
      </c>
      <c r="E113" s="238" t="s">
        <v>19</v>
      </c>
      <c r="F113" s="239" t="s">
        <v>659</v>
      </c>
      <c r="G113" s="236"/>
      <c r="H113" s="240">
        <v>6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176</v>
      </c>
      <c r="AU113" s="246" t="s">
        <v>84</v>
      </c>
      <c r="AV113" s="13" t="s">
        <v>84</v>
      </c>
      <c r="AW113" s="13" t="s">
        <v>36</v>
      </c>
      <c r="AX113" s="13" t="s">
        <v>82</v>
      </c>
      <c r="AY113" s="246" t="s">
        <v>165</v>
      </c>
    </row>
    <row r="114" s="2" customFormat="1" ht="16.5" customHeight="1">
      <c r="A114" s="41"/>
      <c r="B114" s="42"/>
      <c r="C114" s="268" t="s">
        <v>235</v>
      </c>
      <c r="D114" s="268" t="s">
        <v>242</v>
      </c>
      <c r="E114" s="269" t="s">
        <v>632</v>
      </c>
      <c r="F114" s="270" t="s">
        <v>633</v>
      </c>
      <c r="G114" s="271" t="s">
        <v>170</v>
      </c>
      <c r="H114" s="272">
        <v>0.58799999999999997</v>
      </c>
      <c r="I114" s="273"/>
      <c r="J114" s="274">
        <f>ROUND(I114*H114,2)</f>
        <v>0</v>
      </c>
      <c r="K114" s="270" t="s">
        <v>171</v>
      </c>
      <c r="L114" s="275"/>
      <c r="M114" s="276" t="s">
        <v>19</v>
      </c>
      <c r="N114" s="277" t="s">
        <v>46</v>
      </c>
      <c r="O114" s="87"/>
      <c r="P114" s="226">
        <f>O114*H114</f>
        <v>0</v>
      </c>
      <c r="Q114" s="226">
        <v>0.20000000000000001</v>
      </c>
      <c r="R114" s="226">
        <f>Q114*H114</f>
        <v>0.1176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230</v>
      </c>
      <c r="AT114" s="228" t="s">
        <v>242</v>
      </c>
      <c r="AU114" s="228" t="s">
        <v>84</v>
      </c>
      <c r="AY114" s="20" t="s">
        <v>165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0" t="s">
        <v>82</v>
      </c>
      <c r="BK114" s="229">
        <f>ROUND(I114*H114,2)</f>
        <v>0</v>
      </c>
      <c r="BL114" s="20" t="s">
        <v>172</v>
      </c>
      <c r="BM114" s="228" t="s">
        <v>634</v>
      </c>
    </row>
    <row r="115" s="13" customFormat="1">
      <c r="A115" s="13"/>
      <c r="B115" s="235"/>
      <c r="C115" s="236"/>
      <c r="D115" s="237" t="s">
        <v>176</v>
      </c>
      <c r="E115" s="238" t="s">
        <v>19</v>
      </c>
      <c r="F115" s="239" t="s">
        <v>662</v>
      </c>
      <c r="G115" s="236"/>
      <c r="H115" s="240">
        <v>0.58799999999999997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176</v>
      </c>
      <c r="AU115" s="246" t="s">
        <v>84</v>
      </c>
      <c r="AV115" s="13" t="s">
        <v>84</v>
      </c>
      <c r="AW115" s="13" t="s">
        <v>36</v>
      </c>
      <c r="AX115" s="13" t="s">
        <v>82</v>
      </c>
      <c r="AY115" s="246" t="s">
        <v>165</v>
      </c>
    </row>
    <row r="116" s="2" customFormat="1" ht="21.75" customHeight="1">
      <c r="A116" s="41"/>
      <c r="B116" s="42"/>
      <c r="C116" s="217" t="s">
        <v>241</v>
      </c>
      <c r="D116" s="217" t="s">
        <v>167</v>
      </c>
      <c r="E116" s="218" t="s">
        <v>636</v>
      </c>
      <c r="F116" s="219" t="s">
        <v>637</v>
      </c>
      <c r="G116" s="220" t="s">
        <v>354</v>
      </c>
      <c r="H116" s="221">
        <v>6</v>
      </c>
      <c r="I116" s="222"/>
      <c r="J116" s="223">
        <f>ROUND(I116*H116,2)</f>
        <v>0</v>
      </c>
      <c r="K116" s="219" t="s">
        <v>171</v>
      </c>
      <c r="L116" s="47"/>
      <c r="M116" s="224" t="s">
        <v>19</v>
      </c>
      <c r="N116" s="225" t="s">
        <v>46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172</v>
      </c>
      <c r="AT116" s="228" t="s">
        <v>167</v>
      </c>
      <c r="AU116" s="228" t="s">
        <v>84</v>
      </c>
      <c r="AY116" s="20" t="s">
        <v>165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82</v>
      </c>
      <c r="BK116" s="229">
        <f>ROUND(I116*H116,2)</f>
        <v>0</v>
      </c>
      <c r="BL116" s="20" t="s">
        <v>172</v>
      </c>
      <c r="BM116" s="228" t="s">
        <v>638</v>
      </c>
    </row>
    <row r="117" s="2" customFormat="1">
      <c r="A117" s="41"/>
      <c r="B117" s="42"/>
      <c r="C117" s="43"/>
      <c r="D117" s="230" t="s">
        <v>174</v>
      </c>
      <c r="E117" s="43"/>
      <c r="F117" s="231" t="s">
        <v>639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174</v>
      </c>
      <c r="AU117" s="20" t="s">
        <v>84</v>
      </c>
    </row>
    <row r="118" s="13" customFormat="1">
      <c r="A118" s="13"/>
      <c r="B118" s="235"/>
      <c r="C118" s="236"/>
      <c r="D118" s="237" t="s">
        <v>176</v>
      </c>
      <c r="E118" s="238" t="s">
        <v>19</v>
      </c>
      <c r="F118" s="239" t="s">
        <v>659</v>
      </c>
      <c r="G118" s="236"/>
      <c r="H118" s="240">
        <v>6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176</v>
      </c>
      <c r="AU118" s="246" t="s">
        <v>84</v>
      </c>
      <c r="AV118" s="13" t="s">
        <v>84</v>
      </c>
      <c r="AW118" s="13" t="s">
        <v>36</v>
      </c>
      <c r="AX118" s="13" t="s">
        <v>82</v>
      </c>
      <c r="AY118" s="246" t="s">
        <v>165</v>
      </c>
    </row>
    <row r="119" s="2" customFormat="1" ht="101.25" customHeight="1">
      <c r="A119" s="41"/>
      <c r="B119" s="42"/>
      <c r="C119" s="217" t="s">
        <v>249</v>
      </c>
      <c r="D119" s="217" t="s">
        <v>167</v>
      </c>
      <c r="E119" s="218" t="s">
        <v>647</v>
      </c>
      <c r="F119" s="219" t="s">
        <v>648</v>
      </c>
      <c r="G119" s="220" t="s">
        <v>361</v>
      </c>
      <c r="H119" s="221">
        <v>1</v>
      </c>
      <c r="I119" s="222"/>
      <c r="J119" s="223">
        <f>ROUND(I119*H119,2)</f>
        <v>0</v>
      </c>
      <c r="K119" s="219" t="s">
        <v>19</v>
      </c>
      <c r="L119" s="47"/>
      <c r="M119" s="224" t="s">
        <v>19</v>
      </c>
      <c r="N119" s="225" t="s">
        <v>46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172</v>
      </c>
      <c r="AT119" s="228" t="s">
        <v>167</v>
      </c>
      <c r="AU119" s="228" t="s">
        <v>84</v>
      </c>
      <c r="AY119" s="20" t="s">
        <v>165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82</v>
      </c>
      <c r="BK119" s="229">
        <f>ROUND(I119*H119,2)</f>
        <v>0</v>
      </c>
      <c r="BL119" s="20" t="s">
        <v>172</v>
      </c>
      <c r="BM119" s="228" t="s">
        <v>649</v>
      </c>
    </row>
    <row r="120" s="13" customFormat="1">
      <c r="A120" s="13"/>
      <c r="B120" s="235"/>
      <c r="C120" s="236"/>
      <c r="D120" s="237" t="s">
        <v>176</v>
      </c>
      <c r="E120" s="238" t="s">
        <v>19</v>
      </c>
      <c r="F120" s="239" t="s">
        <v>650</v>
      </c>
      <c r="G120" s="236"/>
      <c r="H120" s="240">
        <v>1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176</v>
      </c>
      <c r="AU120" s="246" t="s">
        <v>84</v>
      </c>
      <c r="AV120" s="13" t="s">
        <v>84</v>
      </c>
      <c r="AW120" s="13" t="s">
        <v>36</v>
      </c>
      <c r="AX120" s="13" t="s">
        <v>82</v>
      </c>
      <c r="AY120" s="246" t="s">
        <v>165</v>
      </c>
    </row>
    <row r="121" s="12" customFormat="1" ht="22.8" customHeight="1">
      <c r="A121" s="12"/>
      <c r="B121" s="201"/>
      <c r="C121" s="202"/>
      <c r="D121" s="203" t="s">
        <v>74</v>
      </c>
      <c r="E121" s="215" t="s">
        <v>518</v>
      </c>
      <c r="F121" s="215" t="s">
        <v>519</v>
      </c>
      <c r="G121" s="202"/>
      <c r="H121" s="202"/>
      <c r="I121" s="205"/>
      <c r="J121" s="216">
        <f>BK121</f>
        <v>0</v>
      </c>
      <c r="K121" s="202"/>
      <c r="L121" s="207"/>
      <c r="M121" s="208"/>
      <c r="N121" s="209"/>
      <c r="O121" s="209"/>
      <c r="P121" s="210">
        <f>SUM(P122:P123)</f>
        <v>0</v>
      </c>
      <c r="Q121" s="209"/>
      <c r="R121" s="210">
        <f>SUM(R122:R123)</f>
        <v>0</v>
      </c>
      <c r="S121" s="209"/>
      <c r="T121" s="211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82</v>
      </c>
      <c r="AT121" s="213" t="s">
        <v>74</v>
      </c>
      <c r="AU121" s="213" t="s">
        <v>82</v>
      </c>
      <c r="AY121" s="212" t="s">
        <v>165</v>
      </c>
      <c r="BK121" s="214">
        <f>SUM(BK122:BK123)</f>
        <v>0</v>
      </c>
    </row>
    <row r="122" s="2" customFormat="1" ht="16.5" customHeight="1">
      <c r="A122" s="41"/>
      <c r="B122" s="42"/>
      <c r="C122" s="217" t="s">
        <v>8</v>
      </c>
      <c r="D122" s="217" t="s">
        <v>167</v>
      </c>
      <c r="E122" s="218" t="s">
        <v>651</v>
      </c>
      <c r="F122" s="219" t="s">
        <v>652</v>
      </c>
      <c r="G122" s="220" t="s">
        <v>245</v>
      </c>
      <c r="H122" s="221">
        <v>0.443</v>
      </c>
      <c r="I122" s="222"/>
      <c r="J122" s="223">
        <f>ROUND(I122*H122,2)</f>
        <v>0</v>
      </c>
      <c r="K122" s="219" t="s">
        <v>171</v>
      </c>
      <c r="L122" s="47"/>
      <c r="M122" s="224" t="s">
        <v>19</v>
      </c>
      <c r="N122" s="225" t="s">
        <v>46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172</v>
      </c>
      <c r="AT122" s="228" t="s">
        <v>167</v>
      </c>
      <c r="AU122" s="228" t="s">
        <v>84</v>
      </c>
      <c r="AY122" s="20" t="s">
        <v>165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82</v>
      </c>
      <c r="BK122" s="229">
        <f>ROUND(I122*H122,2)</f>
        <v>0</v>
      </c>
      <c r="BL122" s="20" t="s">
        <v>172</v>
      </c>
      <c r="BM122" s="228" t="s">
        <v>653</v>
      </c>
    </row>
    <row r="123" s="2" customFormat="1">
      <c r="A123" s="41"/>
      <c r="B123" s="42"/>
      <c r="C123" s="43"/>
      <c r="D123" s="230" t="s">
        <v>174</v>
      </c>
      <c r="E123" s="43"/>
      <c r="F123" s="231" t="s">
        <v>654</v>
      </c>
      <c r="G123" s="43"/>
      <c r="H123" s="43"/>
      <c r="I123" s="232"/>
      <c r="J123" s="43"/>
      <c r="K123" s="43"/>
      <c r="L123" s="47"/>
      <c r="M123" s="289"/>
      <c r="N123" s="290"/>
      <c r="O123" s="291"/>
      <c r="P123" s="291"/>
      <c r="Q123" s="291"/>
      <c r="R123" s="291"/>
      <c r="S123" s="291"/>
      <c r="T123" s="292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174</v>
      </c>
      <c r="AU123" s="20" t="s">
        <v>84</v>
      </c>
    </row>
    <row r="124" s="2" customFormat="1" ht="6.96" customHeight="1">
      <c r="A124" s="41"/>
      <c r="B124" s="62"/>
      <c r="C124" s="63"/>
      <c r="D124" s="63"/>
      <c r="E124" s="63"/>
      <c r="F124" s="63"/>
      <c r="G124" s="63"/>
      <c r="H124" s="63"/>
      <c r="I124" s="63"/>
      <c r="J124" s="63"/>
      <c r="K124" s="63"/>
      <c r="L124" s="47"/>
      <c r="M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</sheetData>
  <sheetProtection sheet="1" autoFilter="0" formatColumns="0" formatRows="0" objects="1" scenarios="1" spinCount="100000" saltValue="kXycrlHjtKLrE8LEocI9cvzNNTTAoaGq6ULhJLEmk2aYN8IG7ZTiUFbMLx7aG7STgo/paF6g2wO7cz8fJykfow==" hashValue="FS9p5Cokixi+0v/ShZ6VkOylYPM23ZFfUnPLUx26m2EhE76hazeH9CQxPAcLP8PY14ENjuxy6QtGciPGHOZvMA==" algorithmName="SHA-512" password="DA9B"/>
  <autoFilter ref="C87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2/131212531"/>
    <hyperlink ref="F95" r:id="rId2" display="https://podminky.urs.cz/item/CS_URS_2024_02/162551108"/>
    <hyperlink ref="F98" r:id="rId3" display="https://podminky.urs.cz/item/CS_URS_2024_02/171251201"/>
    <hyperlink ref="F101" r:id="rId4" display="https://podminky.urs.cz/item/CS_URS_2024_02/184102114"/>
    <hyperlink ref="F106" r:id="rId5" display="https://podminky.urs.cz/item/CS_URS_2024_02/184215132"/>
    <hyperlink ref="F112" r:id="rId6" display="https://podminky.urs.cz/item/CS_URS_2024_02/184215412"/>
    <hyperlink ref="F117" r:id="rId7" display="https://podminky.urs.cz/item/CS_URS_2024_02/184215413"/>
    <hyperlink ref="F123" r:id="rId8" display="https://podminky.urs.cz/item/CS_URS_2024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129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zakázky'!K6</f>
        <v>PD - ČERVENÁ VODA/MLÝNICKÝ DVŮR - OBNOVA MÍSTNÍ KOMUNIKACE 96c a 83c</v>
      </c>
      <c r="F7" s="146"/>
      <c r="G7" s="146"/>
      <c r="H7" s="146"/>
      <c r="L7" s="23"/>
    </row>
    <row r="8">
      <c r="B8" s="23"/>
      <c r="D8" s="146" t="s">
        <v>130</v>
      </c>
      <c r="L8" s="23"/>
    </row>
    <row r="9" s="1" customFormat="1" ht="16.5" customHeight="1">
      <c r="B9" s="23"/>
      <c r="E9" s="147" t="s">
        <v>663</v>
      </c>
      <c r="F9" s="1"/>
      <c r="G9" s="1"/>
      <c r="H9" s="1"/>
      <c r="L9" s="23"/>
    </row>
    <row r="10" s="1" customFormat="1" ht="12" customHeight="1">
      <c r="B10" s="23"/>
      <c r="D10" s="146" t="s">
        <v>132</v>
      </c>
      <c r="L10" s="23"/>
    </row>
    <row r="11" s="2" customFormat="1" ht="16.5" customHeight="1">
      <c r="A11" s="41"/>
      <c r="B11" s="47"/>
      <c r="C11" s="41"/>
      <c r="D11" s="41"/>
      <c r="E11" s="148" t="s">
        <v>133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134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30" customHeight="1">
      <c r="A13" s="41"/>
      <c r="B13" s="47"/>
      <c r="C13" s="41"/>
      <c r="D13" s="41"/>
      <c r="E13" s="150" t="s">
        <v>664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1" t="str">
        <f>'Rekapitulace zakázky'!AN8</f>
        <v>18. 11. 2021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27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28</v>
      </c>
      <c r="F19" s="41"/>
      <c r="G19" s="41"/>
      <c r="H19" s="41"/>
      <c r="I19" s="146" t="s">
        <v>29</v>
      </c>
      <c r="J19" s="136" t="s">
        <v>30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31</v>
      </c>
      <c r="E21" s="41"/>
      <c r="F21" s="41"/>
      <c r="G21" s="41"/>
      <c r="H21" s="41"/>
      <c r="I21" s="146" t="s">
        <v>26</v>
      </c>
      <c r="J21" s="36" t="str">
        <f>'Rekapitulace zakázky'!AN13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zakázky'!E14</f>
        <v>Vyplň údaj</v>
      </c>
      <c r="F22" s="136"/>
      <c r="G22" s="136"/>
      <c r="H22" s="136"/>
      <c r="I22" s="146" t="s">
        <v>29</v>
      </c>
      <c r="J22" s="36" t="str">
        <f>'Rekapitulace zakázky'!AN14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33</v>
      </c>
      <c r="E24" s="41"/>
      <c r="F24" s="41"/>
      <c r="G24" s="41"/>
      <c r="H24" s="41"/>
      <c r="I24" s="146" t="s">
        <v>26</v>
      </c>
      <c r="J24" s="136" t="s">
        <v>34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35</v>
      </c>
      <c r="F25" s="41"/>
      <c r="G25" s="41"/>
      <c r="H25" s="41"/>
      <c r="I25" s="146" t="s">
        <v>29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37</v>
      </c>
      <c r="E27" s="41"/>
      <c r="F27" s="41"/>
      <c r="G27" s="41"/>
      <c r="H27" s="41"/>
      <c r="I27" s="146" t="s">
        <v>26</v>
      </c>
      <c r="J27" s="136" t="str">
        <f>IF('Rekapitulace zakázky'!AN19="","",'Rekapitulace zakázky'!AN19)</f>
        <v/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tr">
        <f>IF('Rekapitulace zakázky'!E20="","",'Rekapitulace zakázky'!E20)</f>
        <v xml:space="preserve"> </v>
      </c>
      <c r="F28" s="41"/>
      <c r="G28" s="41"/>
      <c r="H28" s="41"/>
      <c r="I28" s="146" t="s">
        <v>29</v>
      </c>
      <c r="J28" s="136" t="str">
        <f>IF('Rekapitulace zakázky'!AN20="","",'Rekapitulace zakázky'!AN20)</f>
        <v/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41</v>
      </c>
      <c r="E34" s="41"/>
      <c r="F34" s="41"/>
      <c r="G34" s="41"/>
      <c r="H34" s="41"/>
      <c r="I34" s="41"/>
      <c r="J34" s="158">
        <f>ROUND(J99,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43</v>
      </c>
      <c r="G36" s="41"/>
      <c r="H36" s="41"/>
      <c r="I36" s="159" t="s">
        <v>42</v>
      </c>
      <c r="J36" s="159" t="s">
        <v>44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45</v>
      </c>
      <c r="E37" s="146" t="s">
        <v>46</v>
      </c>
      <c r="F37" s="160">
        <f>ROUND((SUM(BE99:BE273)),  2)</f>
        <v>0</v>
      </c>
      <c r="G37" s="41"/>
      <c r="H37" s="41"/>
      <c r="I37" s="161">
        <v>0.20999999999999999</v>
      </c>
      <c r="J37" s="160">
        <f>ROUND(((SUM(BE99:BE273))*I37),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47</v>
      </c>
      <c r="F38" s="160">
        <f>ROUND((SUM(BF99:BF273)),  2)</f>
        <v>0</v>
      </c>
      <c r="G38" s="41"/>
      <c r="H38" s="41"/>
      <c r="I38" s="161">
        <v>0.12</v>
      </c>
      <c r="J38" s="160">
        <f>ROUND(((SUM(BF99:BF273))*I38),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48</v>
      </c>
      <c r="F39" s="160">
        <f>ROUND((SUM(BG99:BG273)),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49</v>
      </c>
      <c r="F40" s="160">
        <f>ROUND((SUM(BH99:BH273)),  2)</f>
        <v>0</v>
      </c>
      <c r="G40" s="41"/>
      <c r="H40" s="41"/>
      <c r="I40" s="161">
        <v>0.12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50</v>
      </c>
      <c r="F41" s="160">
        <f>ROUND((SUM(BI99:BI273)),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51</v>
      </c>
      <c r="E43" s="164"/>
      <c r="F43" s="164"/>
      <c r="G43" s="165" t="s">
        <v>52</v>
      </c>
      <c r="H43" s="166" t="s">
        <v>53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136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PD - ČERVENÁ VODA/MLÝNICKÝ DVŮR - OBNOVA MÍSTNÍ KOMUNIKACE 96c a 83c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130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663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132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133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134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30" customHeight="1">
      <c r="A58" s="41"/>
      <c r="B58" s="42"/>
      <c r="C58" s="43"/>
      <c r="D58" s="43"/>
      <c r="E58" s="72" t="str">
        <f>E13</f>
        <v>D.1.2.2 SO 102.2 - Obnova místní komunikace 83c, trasa B, část 2, úsek 0,12210 - km 0,29340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kat.úz.: Mlýnický dvůr, Heroltice u Štítů</v>
      </c>
      <c r="G60" s="43"/>
      <c r="H60" s="43"/>
      <c r="I60" s="35" t="s">
        <v>23</v>
      </c>
      <c r="J60" s="75" t="str">
        <f>IF(J16="","",J16)</f>
        <v>18. 11. 2021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>Obec Červená voda</v>
      </c>
      <c r="G62" s="43"/>
      <c r="H62" s="43"/>
      <c r="I62" s="35" t="s">
        <v>33</v>
      </c>
      <c r="J62" s="39" t="str">
        <f>E25</f>
        <v>BKN spol. s r.o.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31</v>
      </c>
      <c r="D63" s="43"/>
      <c r="E63" s="43"/>
      <c r="F63" s="30" t="str">
        <f>IF(E22="","",E22)</f>
        <v>Vyplň údaj</v>
      </c>
      <c r="G63" s="43"/>
      <c r="H63" s="43"/>
      <c r="I63" s="35" t="s">
        <v>37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137</v>
      </c>
      <c r="D65" s="176"/>
      <c r="E65" s="176"/>
      <c r="F65" s="176"/>
      <c r="G65" s="176"/>
      <c r="H65" s="176"/>
      <c r="I65" s="176"/>
      <c r="J65" s="177" t="s">
        <v>138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73</v>
      </c>
      <c r="D67" s="43"/>
      <c r="E67" s="43"/>
      <c r="F67" s="43"/>
      <c r="G67" s="43"/>
      <c r="H67" s="43"/>
      <c r="I67" s="43"/>
      <c r="J67" s="105">
        <f>J99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139</v>
      </c>
    </row>
    <row r="68" s="9" customFormat="1" ht="24.96" customHeight="1">
      <c r="A68" s="9"/>
      <c r="B68" s="179"/>
      <c r="C68" s="180"/>
      <c r="D68" s="181" t="s">
        <v>140</v>
      </c>
      <c r="E68" s="182"/>
      <c r="F68" s="182"/>
      <c r="G68" s="182"/>
      <c r="H68" s="182"/>
      <c r="I68" s="182"/>
      <c r="J68" s="183">
        <f>J100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141</v>
      </c>
      <c r="E69" s="187"/>
      <c r="F69" s="187"/>
      <c r="G69" s="187"/>
      <c r="H69" s="187"/>
      <c r="I69" s="187"/>
      <c r="J69" s="188">
        <f>J101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145</v>
      </c>
      <c r="E70" s="187"/>
      <c r="F70" s="187"/>
      <c r="G70" s="187"/>
      <c r="H70" s="187"/>
      <c r="I70" s="187"/>
      <c r="J70" s="188">
        <f>J195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147</v>
      </c>
      <c r="E71" s="187"/>
      <c r="F71" s="187"/>
      <c r="G71" s="187"/>
      <c r="H71" s="187"/>
      <c r="I71" s="187"/>
      <c r="J71" s="188">
        <f>J248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148</v>
      </c>
      <c r="E72" s="187"/>
      <c r="F72" s="187"/>
      <c r="G72" s="187"/>
      <c r="H72" s="187"/>
      <c r="I72" s="187"/>
      <c r="J72" s="188">
        <f>J259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149</v>
      </c>
      <c r="E73" s="187"/>
      <c r="F73" s="187"/>
      <c r="G73" s="187"/>
      <c r="H73" s="187"/>
      <c r="I73" s="187"/>
      <c r="J73" s="188">
        <f>J267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9"/>
      <c r="C74" s="180"/>
      <c r="D74" s="181" t="s">
        <v>665</v>
      </c>
      <c r="E74" s="182"/>
      <c r="F74" s="182"/>
      <c r="G74" s="182"/>
      <c r="H74" s="182"/>
      <c r="I74" s="182"/>
      <c r="J74" s="183">
        <f>J270</f>
        <v>0</v>
      </c>
      <c r="K74" s="180"/>
      <c r="L74" s="184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5"/>
      <c r="C75" s="127"/>
      <c r="D75" s="186" t="s">
        <v>666</v>
      </c>
      <c r="E75" s="187"/>
      <c r="F75" s="187"/>
      <c r="G75" s="187"/>
      <c r="H75" s="187"/>
      <c r="I75" s="187"/>
      <c r="J75" s="188">
        <f>J271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150</v>
      </c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73" t="str">
        <f>E7</f>
        <v>PD - ČERVENÁ VODA/MLÝNICKÝ DVŮR - OBNOVA MÍSTNÍ KOMUNIKACE 96c a 83c</v>
      </c>
      <c r="F85" s="35"/>
      <c r="G85" s="35"/>
      <c r="H85" s="35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4"/>
      <c r="C86" s="35" t="s">
        <v>130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1" customFormat="1" ht="16.5" customHeight="1">
      <c r="B87" s="24"/>
      <c r="C87" s="25"/>
      <c r="D87" s="25"/>
      <c r="E87" s="173" t="s">
        <v>663</v>
      </c>
      <c r="F87" s="25"/>
      <c r="G87" s="25"/>
      <c r="H87" s="25"/>
      <c r="I87" s="25"/>
      <c r="J87" s="25"/>
      <c r="K87" s="25"/>
      <c r="L87" s="23"/>
    </row>
    <row r="88" s="1" customFormat="1" ht="12" customHeight="1">
      <c r="B88" s="24"/>
      <c r="C88" s="35" t="s">
        <v>132</v>
      </c>
      <c r="D88" s="25"/>
      <c r="E88" s="25"/>
      <c r="F88" s="25"/>
      <c r="G88" s="25"/>
      <c r="H88" s="25"/>
      <c r="I88" s="25"/>
      <c r="J88" s="25"/>
      <c r="K88" s="25"/>
      <c r="L88" s="23"/>
    </row>
    <row r="89" s="2" customFormat="1" ht="16.5" customHeight="1">
      <c r="A89" s="41"/>
      <c r="B89" s="42"/>
      <c r="C89" s="43"/>
      <c r="D89" s="43"/>
      <c r="E89" s="174" t="s">
        <v>133</v>
      </c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134</v>
      </c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30" customHeight="1">
      <c r="A91" s="41"/>
      <c r="B91" s="42"/>
      <c r="C91" s="43"/>
      <c r="D91" s="43"/>
      <c r="E91" s="72" t="str">
        <f>E13</f>
        <v>D.1.2.2 SO 102.2 - Obnova místní komunikace 83c, trasa B, část 2, úsek 0,12210 - km 0,29340</v>
      </c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21</v>
      </c>
      <c r="D93" s="43"/>
      <c r="E93" s="43"/>
      <c r="F93" s="30" t="str">
        <f>F16</f>
        <v>kat.úz.: Mlýnický dvůr, Heroltice u Štítů</v>
      </c>
      <c r="G93" s="43"/>
      <c r="H93" s="43"/>
      <c r="I93" s="35" t="s">
        <v>23</v>
      </c>
      <c r="J93" s="75" t="str">
        <f>IF(J16="","",J16)</f>
        <v>18. 11. 2021</v>
      </c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25</v>
      </c>
      <c r="D95" s="43"/>
      <c r="E95" s="43"/>
      <c r="F95" s="30" t="str">
        <f>E19</f>
        <v>Obec Červená voda</v>
      </c>
      <c r="G95" s="43"/>
      <c r="H95" s="43"/>
      <c r="I95" s="35" t="s">
        <v>33</v>
      </c>
      <c r="J95" s="39" t="str">
        <f>E25</f>
        <v>BKN spol. s r.o.</v>
      </c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31</v>
      </c>
      <c r="D96" s="43"/>
      <c r="E96" s="43"/>
      <c r="F96" s="30" t="str">
        <f>IF(E22="","",E22)</f>
        <v>Vyplň údaj</v>
      </c>
      <c r="G96" s="43"/>
      <c r="H96" s="43"/>
      <c r="I96" s="35" t="s">
        <v>37</v>
      </c>
      <c r="J96" s="39" t="str">
        <f>E28</f>
        <v xml:space="preserve"> </v>
      </c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90"/>
      <c r="B98" s="191"/>
      <c r="C98" s="192" t="s">
        <v>151</v>
      </c>
      <c r="D98" s="193" t="s">
        <v>60</v>
      </c>
      <c r="E98" s="193" t="s">
        <v>56</v>
      </c>
      <c r="F98" s="193" t="s">
        <v>57</v>
      </c>
      <c r="G98" s="193" t="s">
        <v>152</v>
      </c>
      <c r="H98" s="193" t="s">
        <v>153</v>
      </c>
      <c r="I98" s="193" t="s">
        <v>154</v>
      </c>
      <c r="J98" s="193" t="s">
        <v>138</v>
      </c>
      <c r="K98" s="194" t="s">
        <v>155</v>
      </c>
      <c r="L98" s="195"/>
      <c r="M98" s="95" t="s">
        <v>19</v>
      </c>
      <c r="N98" s="96" t="s">
        <v>45</v>
      </c>
      <c r="O98" s="96" t="s">
        <v>156</v>
      </c>
      <c r="P98" s="96" t="s">
        <v>157</v>
      </c>
      <c r="Q98" s="96" t="s">
        <v>158</v>
      </c>
      <c r="R98" s="96" t="s">
        <v>159</v>
      </c>
      <c r="S98" s="96" t="s">
        <v>160</v>
      </c>
      <c r="T98" s="97" t="s">
        <v>161</v>
      </c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</row>
    <row r="99" s="2" customFormat="1" ht="22.8" customHeight="1">
      <c r="A99" s="41"/>
      <c r="B99" s="42"/>
      <c r="C99" s="102" t="s">
        <v>162</v>
      </c>
      <c r="D99" s="43"/>
      <c r="E99" s="43"/>
      <c r="F99" s="43"/>
      <c r="G99" s="43"/>
      <c r="H99" s="43"/>
      <c r="I99" s="43"/>
      <c r="J99" s="196">
        <f>BK99</f>
        <v>0</v>
      </c>
      <c r="K99" s="43"/>
      <c r="L99" s="47"/>
      <c r="M99" s="98"/>
      <c r="N99" s="197"/>
      <c r="O99" s="99"/>
      <c r="P99" s="198">
        <f>P100+P270</f>
        <v>0</v>
      </c>
      <c r="Q99" s="99"/>
      <c r="R99" s="198">
        <f>R100+R270</f>
        <v>211.47160346999996</v>
      </c>
      <c r="S99" s="99"/>
      <c r="T99" s="199">
        <f>T100+T270</f>
        <v>5.2314999999999996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74</v>
      </c>
      <c r="AU99" s="20" t="s">
        <v>139</v>
      </c>
      <c r="BK99" s="200">
        <f>BK100+BK270</f>
        <v>0</v>
      </c>
    </row>
    <row r="100" s="12" customFormat="1" ht="25.92" customHeight="1">
      <c r="A100" s="12"/>
      <c r="B100" s="201"/>
      <c r="C100" s="202"/>
      <c r="D100" s="203" t="s">
        <v>74</v>
      </c>
      <c r="E100" s="204" t="s">
        <v>163</v>
      </c>
      <c r="F100" s="204" t="s">
        <v>164</v>
      </c>
      <c r="G100" s="202"/>
      <c r="H100" s="202"/>
      <c r="I100" s="205"/>
      <c r="J100" s="206">
        <f>BK100</f>
        <v>0</v>
      </c>
      <c r="K100" s="202"/>
      <c r="L100" s="207"/>
      <c r="M100" s="208"/>
      <c r="N100" s="209"/>
      <c r="O100" s="209"/>
      <c r="P100" s="210">
        <f>P101+P195+P248+P259+P267</f>
        <v>0</v>
      </c>
      <c r="Q100" s="209"/>
      <c r="R100" s="210">
        <f>R101+R195+R248+R259+R267</f>
        <v>211.35010481999996</v>
      </c>
      <c r="S100" s="209"/>
      <c r="T100" s="211">
        <f>T101+T195+T248+T259+T267</f>
        <v>5.2314999999999996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2" t="s">
        <v>82</v>
      </c>
      <c r="AT100" s="213" t="s">
        <v>74</v>
      </c>
      <c r="AU100" s="213" t="s">
        <v>75</v>
      </c>
      <c r="AY100" s="212" t="s">
        <v>165</v>
      </c>
      <c r="BK100" s="214">
        <f>BK101+BK195+BK248+BK259+BK267</f>
        <v>0</v>
      </c>
    </row>
    <row r="101" s="12" customFormat="1" ht="22.8" customHeight="1">
      <c r="A101" s="12"/>
      <c r="B101" s="201"/>
      <c r="C101" s="202"/>
      <c r="D101" s="203" t="s">
        <v>74</v>
      </c>
      <c r="E101" s="215" t="s">
        <v>82</v>
      </c>
      <c r="F101" s="215" t="s">
        <v>166</v>
      </c>
      <c r="G101" s="202"/>
      <c r="H101" s="202"/>
      <c r="I101" s="205"/>
      <c r="J101" s="216">
        <f>BK101</f>
        <v>0</v>
      </c>
      <c r="K101" s="202"/>
      <c r="L101" s="207"/>
      <c r="M101" s="208"/>
      <c r="N101" s="209"/>
      <c r="O101" s="209"/>
      <c r="P101" s="210">
        <f>SUM(P102:P194)</f>
        <v>0</v>
      </c>
      <c r="Q101" s="209"/>
      <c r="R101" s="210">
        <f>SUM(R102:R194)</f>
        <v>0.0056170000000000005</v>
      </c>
      <c r="S101" s="209"/>
      <c r="T101" s="211">
        <f>SUM(T102:T194)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2" t="s">
        <v>82</v>
      </c>
      <c r="AT101" s="213" t="s">
        <v>74</v>
      </c>
      <c r="AU101" s="213" t="s">
        <v>82</v>
      </c>
      <c r="AY101" s="212" t="s">
        <v>165</v>
      </c>
      <c r="BK101" s="214">
        <f>SUM(BK102:BK194)</f>
        <v>0</v>
      </c>
    </row>
    <row r="102" s="2" customFormat="1" ht="24.15" customHeight="1">
      <c r="A102" s="41"/>
      <c r="B102" s="42"/>
      <c r="C102" s="217" t="s">
        <v>82</v>
      </c>
      <c r="D102" s="217" t="s">
        <v>167</v>
      </c>
      <c r="E102" s="218" t="s">
        <v>168</v>
      </c>
      <c r="F102" s="219" t="s">
        <v>169</v>
      </c>
      <c r="G102" s="220" t="s">
        <v>170</v>
      </c>
      <c r="H102" s="221">
        <v>5.5999999999999996</v>
      </c>
      <c r="I102" s="222"/>
      <c r="J102" s="223">
        <f>ROUND(I102*H102,2)</f>
        <v>0</v>
      </c>
      <c r="K102" s="219" t="s">
        <v>171</v>
      </c>
      <c r="L102" s="47"/>
      <c r="M102" s="224" t="s">
        <v>19</v>
      </c>
      <c r="N102" s="225" t="s">
        <v>46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172</v>
      </c>
      <c r="AT102" s="228" t="s">
        <v>167</v>
      </c>
      <c r="AU102" s="228" t="s">
        <v>84</v>
      </c>
      <c r="AY102" s="20" t="s">
        <v>165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82</v>
      </c>
      <c r="BK102" s="229">
        <f>ROUND(I102*H102,2)</f>
        <v>0</v>
      </c>
      <c r="BL102" s="20" t="s">
        <v>172</v>
      </c>
      <c r="BM102" s="228" t="s">
        <v>667</v>
      </c>
    </row>
    <row r="103" s="2" customFormat="1">
      <c r="A103" s="41"/>
      <c r="B103" s="42"/>
      <c r="C103" s="43"/>
      <c r="D103" s="230" t="s">
        <v>174</v>
      </c>
      <c r="E103" s="43"/>
      <c r="F103" s="231" t="s">
        <v>175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174</v>
      </c>
      <c r="AU103" s="20" t="s">
        <v>84</v>
      </c>
    </row>
    <row r="104" s="13" customFormat="1">
      <c r="A104" s="13"/>
      <c r="B104" s="235"/>
      <c r="C104" s="236"/>
      <c r="D104" s="237" t="s">
        <v>176</v>
      </c>
      <c r="E104" s="238" t="s">
        <v>19</v>
      </c>
      <c r="F104" s="239" t="s">
        <v>668</v>
      </c>
      <c r="G104" s="236"/>
      <c r="H104" s="240">
        <v>5.5999999999999996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176</v>
      </c>
      <c r="AU104" s="246" t="s">
        <v>84</v>
      </c>
      <c r="AV104" s="13" t="s">
        <v>84</v>
      </c>
      <c r="AW104" s="13" t="s">
        <v>36</v>
      </c>
      <c r="AX104" s="13" t="s">
        <v>75</v>
      </c>
      <c r="AY104" s="246" t="s">
        <v>165</v>
      </c>
    </row>
    <row r="105" s="15" customFormat="1">
      <c r="A105" s="15"/>
      <c r="B105" s="257"/>
      <c r="C105" s="258"/>
      <c r="D105" s="237" t="s">
        <v>176</v>
      </c>
      <c r="E105" s="259" t="s">
        <v>19</v>
      </c>
      <c r="F105" s="260" t="s">
        <v>180</v>
      </c>
      <c r="G105" s="258"/>
      <c r="H105" s="261">
        <v>5.5999999999999996</v>
      </c>
      <c r="I105" s="262"/>
      <c r="J105" s="258"/>
      <c r="K105" s="258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176</v>
      </c>
      <c r="AU105" s="267" t="s">
        <v>84</v>
      </c>
      <c r="AV105" s="15" t="s">
        <v>172</v>
      </c>
      <c r="AW105" s="15" t="s">
        <v>36</v>
      </c>
      <c r="AX105" s="15" t="s">
        <v>82</v>
      </c>
      <c r="AY105" s="267" t="s">
        <v>165</v>
      </c>
    </row>
    <row r="106" s="2" customFormat="1" ht="24.15" customHeight="1">
      <c r="A106" s="41"/>
      <c r="B106" s="42"/>
      <c r="C106" s="217" t="s">
        <v>84</v>
      </c>
      <c r="D106" s="217" t="s">
        <v>167</v>
      </c>
      <c r="E106" s="218" t="s">
        <v>181</v>
      </c>
      <c r="F106" s="219" t="s">
        <v>182</v>
      </c>
      <c r="G106" s="220" t="s">
        <v>170</v>
      </c>
      <c r="H106" s="221">
        <v>224.196</v>
      </c>
      <c r="I106" s="222"/>
      <c r="J106" s="223">
        <f>ROUND(I106*H106,2)</f>
        <v>0</v>
      </c>
      <c r="K106" s="219" t="s">
        <v>171</v>
      </c>
      <c r="L106" s="47"/>
      <c r="M106" s="224" t="s">
        <v>19</v>
      </c>
      <c r="N106" s="225" t="s">
        <v>46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172</v>
      </c>
      <c r="AT106" s="228" t="s">
        <v>167</v>
      </c>
      <c r="AU106" s="228" t="s">
        <v>84</v>
      </c>
      <c r="AY106" s="20" t="s">
        <v>165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82</v>
      </c>
      <c r="BK106" s="229">
        <f>ROUND(I106*H106,2)</f>
        <v>0</v>
      </c>
      <c r="BL106" s="20" t="s">
        <v>172</v>
      </c>
      <c r="BM106" s="228" t="s">
        <v>669</v>
      </c>
    </row>
    <row r="107" s="2" customFormat="1">
      <c r="A107" s="41"/>
      <c r="B107" s="42"/>
      <c r="C107" s="43"/>
      <c r="D107" s="230" t="s">
        <v>174</v>
      </c>
      <c r="E107" s="43"/>
      <c r="F107" s="231" t="s">
        <v>184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174</v>
      </c>
      <c r="AU107" s="20" t="s">
        <v>84</v>
      </c>
    </row>
    <row r="108" s="13" customFormat="1">
      <c r="A108" s="13"/>
      <c r="B108" s="235"/>
      <c r="C108" s="236"/>
      <c r="D108" s="237" t="s">
        <v>176</v>
      </c>
      <c r="E108" s="238" t="s">
        <v>19</v>
      </c>
      <c r="F108" s="239" t="s">
        <v>670</v>
      </c>
      <c r="G108" s="236"/>
      <c r="H108" s="240">
        <v>112.996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176</v>
      </c>
      <c r="AU108" s="246" t="s">
        <v>84</v>
      </c>
      <c r="AV108" s="13" t="s">
        <v>84</v>
      </c>
      <c r="AW108" s="13" t="s">
        <v>36</v>
      </c>
      <c r="AX108" s="13" t="s">
        <v>75</v>
      </c>
      <c r="AY108" s="246" t="s">
        <v>165</v>
      </c>
    </row>
    <row r="109" s="13" customFormat="1">
      <c r="A109" s="13"/>
      <c r="B109" s="235"/>
      <c r="C109" s="236"/>
      <c r="D109" s="237" t="s">
        <v>176</v>
      </c>
      <c r="E109" s="238" t="s">
        <v>19</v>
      </c>
      <c r="F109" s="239" t="s">
        <v>671</v>
      </c>
      <c r="G109" s="236"/>
      <c r="H109" s="240">
        <v>111.2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176</v>
      </c>
      <c r="AU109" s="246" t="s">
        <v>84</v>
      </c>
      <c r="AV109" s="13" t="s">
        <v>84</v>
      </c>
      <c r="AW109" s="13" t="s">
        <v>36</v>
      </c>
      <c r="AX109" s="13" t="s">
        <v>75</v>
      </c>
      <c r="AY109" s="246" t="s">
        <v>165</v>
      </c>
    </row>
    <row r="110" s="15" customFormat="1">
      <c r="A110" s="15"/>
      <c r="B110" s="257"/>
      <c r="C110" s="258"/>
      <c r="D110" s="237" t="s">
        <v>176</v>
      </c>
      <c r="E110" s="259" t="s">
        <v>19</v>
      </c>
      <c r="F110" s="260" t="s">
        <v>180</v>
      </c>
      <c r="G110" s="258"/>
      <c r="H110" s="261">
        <v>224.196</v>
      </c>
      <c r="I110" s="262"/>
      <c r="J110" s="258"/>
      <c r="K110" s="258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176</v>
      </c>
      <c r="AU110" s="267" t="s">
        <v>84</v>
      </c>
      <c r="AV110" s="15" t="s">
        <v>172</v>
      </c>
      <c r="AW110" s="15" t="s">
        <v>36</v>
      </c>
      <c r="AX110" s="15" t="s">
        <v>82</v>
      </c>
      <c r="AY110" s="267" t="s">
        <v>165</v>
      </c>
    </row>
    <row r="111" s="2" customFormat="1" ht="37.8" customHeight="1">
      <c r="A111" s="41"/>
      <c r="B111" s="42"/>
      <c r="C111" s="217" t="s">
        <v>92</v>
      </c>
      <c r="D111" s="217" t="s">
        <v>167</v>
      </c>
      <c r="E111" s="218" t="s">
        <v>672</v>
      </c>
      <c r="F111" s="219" t="s">
        <v>673</v>
      </c>
      <c r="G111" s="220" t="s">
        <v>170</v>
      </c>
      <c r="H111" s="221">
        <v>80.698999999999998</v>
      </c>
      <c r="I111" s="222"/>
      <c r="J111" s="223">
        <f>ROUND(I111*H111,2)</f>
        <v>0</v>
      </c>
      <c r="K111" s="219" t="s">
        <v>171</v>
      </c>
      <c r="L111" s="47"/>
      <c r="M111" s="224" t="s">
        <v>19</v>
      </c>
      <c r="N111" s="225" t="s">
        <v>46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172</v>
      </c>
      <c r="AT111" s="228" t="s">
        <v>167</v>
      </c>
      <c r="AU111" s="228" t="s">
        <v>84</v>
      </c>
      <c r="AY111" s="20" t="s">
        <v>165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82</v>
      </c>
      <c r="BK111" s="229">
        <f>ROUND(I111*H111,2)</f>
        <v>0</v>
      </c>
      <c r="BL111" s="20" t="s">
        <v>172</v>
      </c>
      <c r="BM111" s="228" t="s">
        <v>674</v>
      </c>
    </row>
    <row r="112" s="2" customFormat="1">
      <c r="A112" s="41"/>
      <c r="B112" s="42"/>
      <c r="C112" s="43"/>
      <c r="D112" s="230" t="s">
        <v>174</v>
      </c>
      <c r="E112" s="43"/>
      <c r="F112" s="231" t="s">
        <v>675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174</v>
      </c>
      <c r="AU112" s="20" t="s">
        <v>84</v>
      </c>
    </row>
    <row r="113" s="13" customFormat="1">
      <c r="A113" s="13"/>
      <c r="B113" s="235"/>
      <c r="C113" s="236"/>
      <c r="D113" s="237" t="s">
        <v>176</v>
      </c>
      <c r="E113" s="238" t="s">
        <v>19</v>
      </c>
      <c r="F113" s="239" t="s">
        <v>676</v>
      </c>
      <c r="G113" s="236"/>
      <c r="H113" s="240">
        <v>29.417999999999999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176</v>
      </c>
      <c r="AU113" s="246" t="s">
        <v>84</v>
      </c>
      <c r="AV113" s="13" t="s">
        <v>84</v>
      </c>
      <c r="AW113" s="13" t="s">
        <v>36</v>
      </c>
      <c r="AX113" s="13" t="s">
        <v>75</v>
      </c>
      <c r="AY113" s="246" t="s">
        <v>165</v>
      </c>
    </row>
    <row r="114" s="13" customFormat="1">
      <c r="A114" s="13"/>
      <c r="B114" s="235"/>
      <c r="C114" s="236"/>
      <c r="D114" s="237" t="s">
        <v>176</v>
      </c>
      <c r="E114" s="238" t="s">
        <v>19</v>
      </c>
      <c r="F114" s="239" t="s">
        <v>677</v>
      </c>
      <c r="G114" s="236"/>
      <c r="H114" s="240">
        <v>26.754999999999999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176</v>
      </c>
      <c r="AU114" s="246" t="s">
        <v>84</v>
      </c>
      <c r="AV114" s="13" t="s">
        <v>84</v>
      </c>
      <c r="AW114" s="13" t="s">
        <v>36</v>
      </c>
      <c r="AX114" s="13" t="s">
        <v>75</v>
      </c>
      <c r="AY114" s="246" t="s">
        <v>165</v>
      </c>
    </row>
    <row r="115" s="13" customFormat="1">
      <c r="A115" s="13"/>
      <c r="B115" s="235"/>
      <c r="C115" s="236"/>
      <c r="D115" s="237" t="s">
        <v>176</v>
      </c>
      <c r="E115" s="238" t="s">
        <v>19</v>
      </c>
      <c r="F115" s="239" t="s">
        <v>678</v>
      </c>
      <c r="G115" s="236"/>
      <c r="H115" s="240">
        <v>24.526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176</v>
      </c>
      <c r="AU115" s="246" t="s">
        <v>84</v>
      </c>
      <c r="AV115" s="13" t="s">
        <v>84</v>
      </c>
      <c r="AW115" s="13" t="s">
        <v>36</v>
      </c>
      <c r="AX115" s="13" t="s">
        <v>75</v>
      </c>
      <c r="AY115" s="246" t="s">
        <v>165</v>
      </c>
    </row>
    <row r="116" s="15" customFormat="1">
      <c r="A116" s="15"/>
      <c r="B116" s="257"/>
      <c r="C116" s="258"/>
      <c r="D116" s="237" t="s">
        <v>176</v>
      </c>
      <c r="E116" s="259" t="s">
        <v>19</v>
      </c>
      <c r="F116" s="260" t="s">
        <v>180</v>
      </c>
      <c r="G116" s="258"/>
      <c r="H116" s="261">
        <v>80.698999999999998</v>
      </c>
      <c r="I116" s="262"/>
      <c r="J116" s="258"/>
      <c r="K116" s="258"/>
      <c r="L116" s="263"/>
      <c r="M116" s="264"/>
      <c r="N116" s="265"/>
      <c r="O116" s="265"/>
      <c r="P116" s="265"/>
      <c r="Q116" s="265"/>
      <c r="R116" s="265"/>
      <c r="S116" s="265"/>
      <c r="T116" s="26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7" t="s">
        <v>176</v>
      </c>
      <c r="AU116" s="267" t="s">
        <v>84</v>
      </c>
      <c r="AV116" s="15" t="s">
        <v>172</v>
      </c>
      <c r="AW116" s="15" t="s">
        <v>36</v>
      </c>
      <c r="AX116" s="15" t="s">
        <v>82</v>
      </c>
      <c r="AY116" s="267" t="s">
        <v>165</v>
      </c>
    </row>
    <row r="117" s="2" customFormat="1" ht="37.8" customHeight="1">
      <c r="A117" s="41"/>
      <c r="B117" s="42"/>
      <c r="C117" s="217" t="s">
        <v>172</v>
      </c>
      <c r="D117" s="217" t="s">
        <v>167</v>
      </c>
      <c r="E117" s="218" t="s">
        <v>197</v>
      </c>
      <c r="F117" s="219" t="s">
        <v>198</v>
      </c>
      <c r="G117" s="220" t="s">
        <v>170</v>
      </c>
      <c r="H117" s="221">
        <v>189.446</v>
      </c>
      <c r="I117" s="222"/>
      <c r="J117" s="223">
        <f>ROUND(I117*H117,2)</f>
        <v>0</v>
      </c>
      <c r="K117" s="219" t="s">
        <v>171</v>
      </c>
      <c r="L117" s="47"/>
      <c r="M117" s="224" t="s">
        <v>19</v>
      </c>
      <c r="N117" s="225" t="s">
        <v>46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172</v>
      </c>
      <c r="AT117" s="228" t="s">
        <v>167</v>
      </c>
      <c r="AU117" s="228" t="s">
        <v>84</v>
      </c>
      <c r="AY117" s="20" t="s">
        <v>165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0" t="s">
        <v>82</v>
      </c>
      <c r="BK117" s="229">
        <f>ROUND(I117*H117,2)</f>
        <v>0</v>
      </c>
      <c r="BL117" s="20" t="s">
        <v>172</v>
      </c>
      <c r="BM117" s="228" t="s">
        <v>679</v>
      </c>
    </row>
    <row r="118" s="2" customFormat="1">
      <c r="A118" s="41"/>
      <c r="B118" s="42"/>
      <c r="C118" s="43"/>
      <c r="D118" s="230" t="s">
        <v>174</v>
      </c>
      <c r="E118" s="43"/>
      <c r="F118" s="231" t="s">
        <v>200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174</v>
      </c>
      <c r="AU118" s="20" t="s">
        <v>84</v>
      </c>
    </row>
    <row r="119" s="13" customFormat="1">
      <c r="A119" s="13"/>
      <c r="B119" s="235"/>
      <c r="C119" s="236"/>
      <c r="D119" s="237" t="s">
        <v>176</v>
      </c>
      <c r="E119" s="238" t="s">
        <v>19</v>
      </c>
      <c r="F119" s="239" t="s">
        <v>680</v>
      </c>
      <c r="G119" s="236"/>
      <c r="H119" s="240">
        <v>5.5999999999999996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176</v>
      </c>
      <c r="AU119" s="246" t="s">
        <v>84</v>
      </c>
      <c r="AV119" s="13" t="s">
        <v>84</v>
      </c>
      <c r="AW119" s="13" t="s">
        <v>36</v>
      </c>
      <c r="AX119" s="13" t="s">
        <v>75</v>
      </c>
      <c r="AY119" s="246" t="s">
        <v>165</v>
      </c>
    </row>
    <row r="120" s="13" customFormat="1">
      <c r="A120" s="13"/>
      <c r="B120" s="235"/>
      <c r="C120" s="236"/>
      <c r="D120" s="237" t="s">
        <v>176</v>
      </c>
      <c r="E120" s="238" t="s">
        <v>19</v>
      </c>
      <c r="F120" s="239" t="s">
        <v>681</v>
      </c>
      <c r="G120" s="236"/>
      <c r="H120" s="240">
        <v>224.196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176</v>
      </c>
      <c r="AU120" s="246" t="s">
        <v>84</v>
      </c>
      <c r="AV120" s="13" t="s">
        <v>84</v>
      </c>
      <c r="AW120" s="13" t="s">
        <v>36</v>
      </c>
      <c r="AX120" s="13" t="s">
        <v>75</v>
      </c>
      <c r="AY120" s="246" t="s">
        <v>165</v>
      </c>
    </row>
    <row r="121" s="13" customFormat="1">
      <c r="A121" s="13"/>
      <c r="B121" s="235"/>
      <c r="C121" s="236"/>
      <c r="D121" s="237" t="s">
        <v>176</v>
      </c>
      <c r="E121" s="238" t="s">
        <v>19</v>
      </c>
      <c r="F121" s="239" t="s">
        <v>682</v>
      </c>
      <c r="G121" s="236"/>
      <c r="H121" s="240">
        <v>-14.709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176</v>
      </c>
      <c r="AU121" s="246" t="s">
        <v>84</v>
      </c>
      <c r="AV121" s="13" t="s">
        <v>84</v>
      </c>
      <c r="AW121" s="13" t="s">
        <v>36</v>
      </c>
      <c r="AX121" s="13" t="s">
        <v>75</v>
      </c>
      <c r="AY121" s="246" t="s">
        <v>165</v>
      </c>
    </row>
    <row r="122" s="13" customFormat="1">
      <c r="A122" s="13"/>
      <c r="B122" s="235"/>
      <c r="C122" s="236"/>
      <c r="D122" s="237" t="s">
        <v>176</v>
      </c>
      <c r="E122" s="238" t="s">
        <v>19</v>
      </c>
      <c r="F122" s="239" t="s">
        <v>683</v>
      </c>
      <c r="G122" s="236"/>
      <c r="H122" s="240">
        <v>-13.378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176</v>
      </c>
      <c r="AU122" s="246" t="s">
        <v>84</v>
      </c>
      <c r="AV122" s="13" t="s">
        <v>84</v>
      </c>
      <c r="AW122" s="13" t="s">
        <v>36</v>
      </c>
      <c r="AX122" s="13" t="s">
        <v>75</v>
      </c>
      <c r="AY122" s="246" t="s">
        <v>165</v>
      </c>
    </row>
    <row r="123" s="13" customFormat="1">
      <c r="A123" s="13"/>
      <c r="B123" s="235"/>
      <c r="C123" s="236"/>
      <c r="D123" s="237" t="s">
        <v>176</v>
      </c>
      <c r="E123" s="238" t="s">
        <v>19</v>
      </c>
      <c r="F123" s="239" t="s">
        <v>684</v>
      </c>
      <c r="G123" s="236"/>
      <c r="H123" s="240">
        <v>-12.263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176</v>
      </c>
      <c r="AU123" s="246" t="s">
        <v>84</v>
      </c>
      <c r="AV123" s="13" t="s">
        <v>84</v>
      </c>
      <c r="AW123" s="13" t="s">
        <v>36</v>
      </c>
      <c r="AX123" s="13" t="s">
        <v>75</v>
      </c>
      <c r="AY123" s="246" t="s">
        <v>165</v>
      </c>
    </row>
    <row r="124" s="15" customFormat="1">
      <c r="A124" s="15"/>
      <c r="B124" s="257"/>
      <c r="C124" s="258"/>
      <c r="D124" s="237" t="s">
        <v>176</v>
      </c>
      <c r="E124" s="259" t="s">
        <v>19</v>
      </c>
      <c r="F124" s="260" t="s">
        <v>180</v>
      </c>
      <c r="G124" s="258"/>
      <c r="H124" s="261">
        <v>189.446</v>
      </c>
      <c r="I124" s="262"/>
      <c r="J124" s="258"/>
      <c r="K124" s="258"/>
      <c r="L124" s="263"/>
      <c r="M124" s="264"/>
      <c r="N124" s="265"/>
      <c r="O124" s="265"/>
      <c r="P124" s="265"/>
      <c r="Q124" s="265"/>
      <c r="R124" s="265"/>
      <c r="S124" s="265"/>
      <c r="T124" s="26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7" t="s">
        <v>176</v>
      </c>
      <c r="AU124" s="267" t="s">
        <v>84</v>
      </c>
      <c r="AV124" s="15" t="s">
        <v>172</v>
      </c>
      <c r="AW124" s="15" t="s">
        <v>36</v>
      </c>
      <c r="AX124" s="15" t="s">
        <v>82</v>
      </c>
      <c r="AY124" s="267" t="s">
        <v>165</v>
      </c>
    </row>
    <row r="125" s="2" customFormat="1" ht="24.15" customHeight="1">
      <c r="A125" s="41"/>
      <c r="B125" s="42"/>
      <c r="C125" s="217" t="s">
        <v>206</v>
      </c>
      <c r="D125" s="217" t="s">
        <v>167</v>
      </c>
      <c r="E125" s="218" t="s">
        <v>207</v>
      </c>
      <c r="F125" s="219" t="s">
        <v>208</v>
      </c>
      <c r="G125" s="220" t="s">
        <v>170</v>
      </c>
      <c r="H125" s="221">
        <v>40.350000000000001</v>
      </c>
      <c r="I125" s="222"/>
      <c r="J125" s="223">
        <f>ROUND(I125*H125,2)</f>
        <v>0</v>
      </c>
      <c r="K125" s="219" t="s">
        <v>171</v>
      </c>
      <c r="L125" s="47"/>
      <c r="M125" s="224" t="s">
        <v>19</v>
      </c>
      <c r="N125" s="225" t="s">
        <v>46</v>
      </c>
      <c r="O125" s="87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172</v>
      </c>
      <c r="AT125" s="228" t="s">
        <v>167</v>
      </c>
      <c r="AU125" s="228" t="s">
        <v>84</v>
      </c>
      <c r="AY125" s="20" t="s">
        <v>165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82</v>
      </c>
      <c r="BK125" s="229">
        <f>ROUND(I125*H125,2)</f>
        <v>0</v>
      </c>
      <c r="BL125" s="20" t="s">
        <v>172</v>
      </c>
      <c r="BM125" s="228" t="s">
        <v>685</v>
      </c>
    </row>
    <row r="126" s="2" customFormat="1">
      <c r="A126" s="41"/>
      <c r="B126" s="42"/>
      <c r="C126" s="43"/>
      <c r="D126" s="230" t="s">
        <v>174</v>
      </c>
      <c r="E126" s="43"/>
      <c r="F126" s="231" t="s">
        <v>210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174</v>
      </c>
      <c r="AU126" s="20" t="s">
        <v>84</v>
      </c>
    </row>
    <row r="127" s="13" customFormat="1">
      <c r="A127" s="13"/>
      <c r="B127" s="235"/>
      <c r="C127" s="236"/>
      <c r="D127" s="237" t="s">
        <v>176</v>
      </c>
      <c r="E127" s="238" t="s">
        <v>19</v>
      </c>
      <c r="F127" s="239" t="s">
        <v>686</v>
      </c>
      <c r="G127" s="236"/>
      <c r="H127" s="240">
        <v>14.709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176</v>
      </c>
      <c r="AU127" s="246" t="s">
        <v>84</v>
      </c>
      <c r="AV127" s="13" t="s">
        <v>84</v>
      </c>
      <c r="AW127" s="13" t="s">
        <v>36</v>
      </c>
      <c r="AX127" s="13" t="s">
        <v>75</v>
      </c>
      <c r="AY127" s="246" t="s">
        <v>165</v>
      </c>
    </row>
    <row r="128" s="13" customFormat="1">
      <c r="A128" s="13"/>
      <c r="B128" s="235"/>
      <c r="C128" s="236"/>
      <c r="D128" s="237" t="s">
        <v>176</v>
      </c>
      <c r="E128" s="238" t="s">
        <v>19</v>
      </c>
      <c r="F128" s="239" t="s">
        <v>687</v>
      </c>
      <c r="G128" s="236"/>
      <c r="H128" s="240">
        <v>13.378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176</v>
      </c>
      <c r="AU128" s="246" t="s">
        <v>84</v>
      </c>
      <c r="AV128" s="13" t="s">
        <v>84</v>
      </c>
      <c r="AW128" s="13" t="s">
        <v>36</v>
      </c>
      <c r="AX128" s="13" t="s">
        <v>75</v>
      </c>
      <c r="AY128" s="246" t="s">
        <v>165</v>
      </c>
    </row>
    <row r="129" s="13" customFormat="1">
      <c r="A129" s="13"/>
      <c r="B129" s="235"/>
      <c r="C129" s="236"/>
      <c r="D129" s="237" t="s">
        <v>176</v>
      </c>
      <c r="E129" s="238" t="s">
        <v>19</v>
      </c>
      <c r="F129" s="239" t="s">
        <v>688</v>
      </c>
      <c r="G129" s="236"/>
      <c r="H129" s="240">
        <v>12.263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176</v>
      </c>
      <c r="AU129" s="246" t="s">
        <v>84</v>
      </c>
      <c r="AV129" s="13" t="s">
        <v>84</v>
      </c>
      <c r="AW129" s="13" t="s">
        <v>36</v>
      </c>
      <c r="AX129" s="13" t="s">
        <v>75</v>
      </c>
      <c r="AY129" s="246" t="s">
        <v>165</v>
      </c>
    </row>
    <row r="130" s="15" customFormat="1">
      <c r="A130" s="15"/>
      <c r="B130" s="257"/>
      <c r="C130" s="258"/>
      <c r="D130" s="237" t="s">
        <v>176</v>
      </c>
      <c r="E130" s="259" t="s">
        <v>19</v>
      </c>
      <c r="F130" s="260" t="s">
        <v>180</v>
      </c>
      <c r="G130" s="258"/>
      <c r="H130" s="261">
        <v>40.350000000000001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7" t="s">
        <v>176</v>
      </c>
      <c r="AU130" s="267" t="s">
        <v>84</v>
      </c>
      <c r="AV130" s="15" t="s">
        <v>172</v>
      </c>
      <c r="AW130" s="15" t="s">
        <v>36</v>
      </c>
      <c r="AX130" s="15" t="s">
        <v>82</v>
      </c>
      <c r="AY130" s="267" t="s">
        <v>165</v>
      </c>
    </row>
    <row r="131" s="2" customFormat="1" ht="21.75" customHeight="1">
      <c r="A131" s="41"/>
      <c r="B131" s="42"/>
      <c r="C131" s="217" t="s">
        <v>214</v>
      </c>
      <c r="D131" s="217" t="s">
        <v>167</v>
      </c>
      <c r="E131" s="218" t="s">
        <v>215</v>
      </c>
      <c r="F131" s="219" t="s">
        <v>216</v>
      </c>
      <c r="G131" s="220" t="s">
        <v>217</v>
      </c>
      <c r="H131" s="221">
        <v>133.77500000000001</v>
      </c>
      <c r="I131" s="222"/>
      <c r="J131" s="223">
        <f>ROUND(I131*H131,2)</f>
        <v>0</v>
      </c>
      <c r="K131" s="219" t="s">
        <v>171</v>
      </c>
      <c r="L131" s="47"/>
      <c r="M131" s="224" t="s">
        <v>19</v>
      </c>
      <c r="N131" s="225" t="s">
        <v>46</v>
      </c>
      <c r="O131" s="8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172</v>
      </c>
      <c r="AT131" s="228" t="s">
        <v>167</v>
      </c>
      <c r="AU131" s="228" t="s">
        <v>84</v>
      </c>
      <c r="AY131" s="20" t="s">
        <v>165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0" t="s">
        <v>82</v>
      </c>
      <c r="BK131" s="229">
        <f>ROUND(I131*H131,2)</f>
        <v>0</v>
      </c>
      <c r="BL131" s="20" t="s">
        <v>172</v>
      </c>
      <c r="BM131" s="228" t="s">
        <v>689</v>
      </c>
    </row>
    <row r="132" s="2" customFormat="1">
      <c r="A132" s="41"/>
      <c r="B132" s="42"/>
      <c r="C132" s="43"/>
      <c r="D132" s="230" t="s">
        <v>174</v>
      </c>
      <c r="E132" s="43"/>
      <c r="F132" s="231" t="s">
        <v>219</v>
      </c>
      <c r="G132" s="43"/>
      <c r="H132" s="43"/>
      <c r="I132" s="232"/>
      <c r="J132" s="43"/>
      <c r="K132" s="43"/>
      <c r="L132" s="47"/>
      <c r="M132" s="233"/>
      <c r="N132" s="23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174</v>
      </c>
      <c r="AU132" s="20" t="s">
        <v>84</v>
      </c>
    </row>
    <row r="133" s="13" customFormat="1">
      <c r="A133" s="13"/>
      <c r="B133" s="235"/>
      <c r="C133" s="236"/>
      <c r="D133" s="237" t="s">
        <v>176</v>
      </c>
      <c r="E133" s="238" t="s">
        <v>19</v>
      </c>
      <c r="F133" s="239" t="s">
        <v>690</v>
      </c>
      <c r="G133" s="236"/>
      <c r="H133" s="240">
        <v>133.77500000000001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176</v>
      </c>
      <c r="AU133" s="246" t="s">
        <v>84</v>
      </c>
      <c r="AV133" s="13" t="s">
        <v>84</v>
      </c>
      <c r="AW133" s="13" t="s">
        <v>36</v>
      </c>
      <c r="AX133" s="13" t="s">
        <v>82</v>
      </c>
      <c r="AY133" s="246" t="s">
        <v>165</v>
      </c>
    </row>
    <row r="134" s="2" customFormat="1" ht="24.15" customHeight="1">
      <c r="A134" s="41"/>
      <c r="B134" s="42"/>
      <c r="C134" s="217" t="s">
        <v>221</v>
      </c>
      <c r="D134" s="217" t="s">
        <v>167</v>
      </c>
      <c r="E134" s="218" t="s">
        <v>222</v>
      </c>
      <c r="F134" s="219" t="s">
        <v>223</v>
      </c>
      <c r="G134" s="220" t="s">
        <v>170</v>
      </c>
      <c r="H134" s="221">
        <v>12.263</v>
      </c>
      <c r="I134" s="222"/>
      <c r="J134" s="223">
        <f>ROUND(I134*H134,2)</f>
        <v>0</v>
      </c>
      <c r="K134" s="219" t="s">
        <v>171</v>
      </c>
      <c r="L134" s="47"/>
      <c r="M134" s="224" t="s">
        <v>19</v>
      </c>
      <c r="N134" s="225" t="s">
        <v>46</v>
      </c>
      <c r="O134" s="87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8" t="s">
        <v>172</v>
      </c>
      <c r="AT134" s="228" t="s">
        <v>167</v>
      </c>
      <c r="AU134" s="228" t="s">
        <v>84</v>
      </c>
      <c r="AY134" s="20" t="s">
        <v>165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0" t="s">
        <v>82</v>
      </c>
      <c r="BK134" s="229">
        <f>ROUND(I134*H134,2)</f>
        <v>0</v>
      </c>
      <c r="BL134" s="20" t="s">
        <v>172</v>
      </c>
      <c r="BM134" s="228" t="s">
        <v>691</v>
      </c>
    </row>
    <row r="135" s="2" customFormat="1">
      <c r="A135" s="41"/>
      <c r="B135" s="42"/>
      <c r="C135" s="43"/>
      <c r="D135" s="230" t="s">
        <v>174</v>
      </c>
      <c r="E135" s="43"/>
      <c r="F135" s="231" t="s">
        <v>225</v>
      </c>
      <c r="G135" s="43"/>
      <c r="H135" s="43"/>
      <c r="I135" s="232"/>
      <c r="J135" s="43"/>
      <c r="K135" s="43"/>
      <c r="L135" s="47"/>
      <c r="M135" s="233"/>
      <c r="N135" s="23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174</v>
      </c>
      <c r="AU135" s="20" t="s">
        <v>84</v>
      </c>
    </row>
    <row r="136" s="13" customFormat="1">
      <c r="A136" s="13"/>
      <c r="B136" s="235"/>
      <c r="C136" s="236"/>
      <c r="D136" s="237" t="s">
        <v>176</v>
      </c>
      <c r="E136" s="238" t="s">
        <v>19</v>
      </c>
      <c r="F136" s="239" t="s">
        <v>692</v>
      </c>
      <c r="G136" s="236"/>
      <c r="H136" s="240">
        <v>12.263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176</v>
      </c>
      <c r="AU136" s="246" t="s">
        <v>84</v>
      </c>
      <c r="AV136" s="13" t="s">
        <v>84</v>
      </c>
      <c r="AW136" s="13" t="s">
        <v>36</v>
      </c>
      <c r="AX136" s="13" t="s">
        <v>82</v>
      </c>
      <c r="AY136" s="246" t="s">
        <v>165</v>
      </c>
    </row>
    <row r="137" s="2" customFormat="1" ht="24.15" customHeight="1">
      <c r="A137" s="41"/>
      <c r="B137" s="42"/>
      <c r="C137" s="217" t="s">
        <v>230</v>
      </c>
      <c r="D137" s="217" t="s">
        <v>167</v>
      </c>
      <c r="E137" s="218" t="s">
        <v>231</v>
      </c>
      <c r="F137" s="219" t="s">
        <v>232</v>
      </c>
      <c r="G137" s="220" t="s">
        <v>170</v>
      </c>
      <c r="H137" s="221">
        <v>229.79599999999999</v>
      </c>
      <c r="I137" s="222"/>
      <c r="J137" s="223">
        <f>ROUND(I137*H137,2)</f>
        <v>0</v>
      </c>
      <c r="K137" s="219" t="s">
        <v>171</v>
      </c>
      <c r="L137" s="47"/>
      <c r="M137" s="224" t="s">
        <v>19</v>
      </c>
      <c r="N137" s="225" t="s">
        <v>46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172</v>
      </c>
      <c r="AT137" s="228" t="s">
        <v>167</v>
      </c>
      <c r="AU137" s="228" t="s">
        <v>84</v>
      </c>
      <c r="AY137" s="20" t="s">
        <v>165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82</v>
      </c>
      <c r="BK137" s="229">
        <f>ROUND(I137*H137,2)</f>
        <v>0</v>
      </c>
      <c r="BL137" s="20" t="s">
        <v>172</v>
      </c>
      <c r="BM137" s="228" t="s">
        <v>693</v>
      </c>
    </row>
    <row r="138" s="2" customFormat="1">
      <c r="A138" s="41"/>
      <c r="B138" s="42"/>
      <c r="C138" s="43"/>
      <c r="D138" s="230" t="s">
        <v>174</v>
      </c>
      <c r="E138" s="43"/>
      <c r="F138" s="231" t="s">
        <v>234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174</v>
      </c>
      <c r="AU138" s="20" t="s">
        <v>84</v>
      </c>
    </row>
    <row r="139" s="13" customFormat="1">
      <c r="A139" s="13"/>
      <c r="B139" s="235"/>
      <c r="C139" s="236"/>
      <c r="D139" s="237" t="s">
        <v>176</v>
      </c>
      <c r="E139" s="238" t="s">
        <v>19</v>
      </c>
      <c r="F139" s="239" t="s">
        <v>680</v>
      </c>
      <c r="G139" s="236"/>
      <c r="H139" s="240">
        <v>5.5999999999999996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176</v>
      </c>
      <c r="AU139" s="246" t="s">
        <v>84</v>
      </c>
      <c r="AV139" s="13" t="s">
        <v>84</v>
      </c>
      <c r="AW139" s="13" t="s">
        <v>36</v>
      </c>
      <c r="AX139" s="13" t="s">
        <v>75</v>
      </c>
      <c r="AY139" s="246" t="s">
        <v>165</v>
      </c>
    </row>
    <row r="140" s="13" customFormat="1">
      <c r="A140" s="13"/>
      <c r="B140" s="235"/>
      <c r="C140" s="236"/>
      <c r="D140" s="237" t="s">
        <v>176</v>
      </c>
      <c r="E140" s="238" t="s">
        <v>19</v>
      </c>
      <c r="F140" s="239" t="s">
        <v>681</v>
      </c>
      <c r="G140" s="236"/>
      <c r="H140" s="240">
        <v>224.196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176</v>
      </c>
      <c r="AU140" s="246" t="s">
        <v>84</v>
      </c>
      <c r="AV140" s="13" t="s">
        <v>84</v>
      </c>
      <c r="AW140" s="13" t="s">
        <v>36</v>
      </c>
      <c r="AX140" s="13" t="s">
        <v>75</v>
      </c>
      <c r="AY140" s="246" t="s">
        <v>165</v>
      </c>
    </row>
    <row r="141" s="15" customFormat="1">
      <c r="A141" s="15"/>
      <c r="B141" s="257"/>
      <c r="C141" s="258"/>
      <c r="D141" s="237" t="s">
        <v>176</v>
      </c>
      <c r="E141" s="259" t="s">
        <v>19</v>
      </c>
      <c r="F141" s="260" t="s">
        <v>180</v>
      </c>
      <c r="G141" s="258"/>
      <c r="H141" s="261">
        <v>229.79599999999999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176</v>
      </c>
      <c r="AU141" s="267" t="s">
        <v>84</v>
      </c>
      <c r="AV141" s="15" t="s">
        <v>172</v>
      </c>
      <c r="AW141" s="15" t="s">
        <v>36</v>
      </c>
      <c r="AX141" s="15" t="s">
        <v>82</v>
      </c>
      <c r="AY141" s="267" t="s">
        <v>165</v>
      </c>
    </row>
    <row r="142" s="2" customFormat="1" ht="24.15" customHeight="1">
      <c r="A142" s="41"/>
      <c r="B142" s="42"/>
      <c r="C142" s="217" t="s">
        <v>235</v>
      </c>
      <c r="D142" s="217" t="s">
        <v>167</v>
      </c>
      <c r="E142" s="218" t="s">
        <v>261</v>
      </c>
      <c r="F142" s="219" t="s">
        <v>553</v>
      </c>
      <c r="G142" s="220" t="s">
        <v>217</v>
      </c>
      <c r="H142" s="221">
        <v>147.09100000000001</v>
      </c>
      <c r="I142" s="222"/>
      <c r="J142" s="223">
        <f>ROUND(I142*H142,2)</f>
        <v>0</v>
      </c>
      <c r="K142" s="219" t="s">
        <v>19</v>
      </c>
      <c r="L142" s="47"/>
      <c r="M142" s="224" t="s">
        <v>19</v>
      </c>
      <c r="N142" s="225" t="s">
        <v>46</v>
      </c>
      <c r="O142" s="87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172</v>
      </c>
      <c r="AT142" s="228" t="s">
        <v>167</v>
      </c>
      <c r="AU142" s="228" t="s">
        <v>84</v>
      </c>
      <c r="AY142" s="20" t="s">
        <v>165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0" t="s">
        <v>82</v>
      </c>
      <c r="BK142" s="229">
        <f>ROUND(I142*H142,2)</f>
        <v>0</v>
      </c>
      <c r="BL142" s="20" t="s">
        <v>172</v>
      </c>
      <c r="BM142" s="228" t="s">
        <v>694</v>
      </c>
    </row>
    <row r="143" s="13" customFormat="1">
      <c r="A143" s="13"/>
      <c r="B143" s="235"/>
      <c r="C143" s="236"/>
      <c r="D143" s="237" t="s">
        <v>176</v>
      </c>
      <c r="E143" s="238" t="s">
        <v>19</v>
      </c>
      <c r="F143" s="239" t="s">
        <v>695</v>
      </c>
      <c r="G143" s="236"/>
      <c r="H143" s="240">
        <v>71.900000000000006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176</v>
      </c>
      <c r="AU143" s="246" t="s">
        <v>84</v>
      </c>
      <c r="AV143" s="13" t="s">
        <v>84</v>
      </c>
      <c r="AW143" s="13" t="s">
        <v>36</v>
      </c>
      <c r="AX143" s="13" t="s">
        <v>75</v>
      </c>
      <c r="AY143" s="246" t="s">
        <v>165</v>
      </c>
    </row>
    <row r="144" s="16" customFormat="1">
      <c r="A144" s="16"/>
      <c r="B144" s="278"/>
      <c r="C144" s="279"/>
      <c r="D144" s="237" t="s">
        <v>176</v>
      </c>
      <c r="E144" s="280" t="s">
        <v>19</v>
      </c>
      <c r="F144" s="281" t="s">
        <v>299</v>
      </c>
      <c r="G144" s="279"/>
      <c r="H144" s="282">
        <v>71.900000000000006</v>
      </c>
      <c r="I144" s="283"/>
      <c r="J144" s="279"/>
      <c r="K144" s="279"/>
      <c r="L144" s="284"/>
      <c r="M144" s="285"/>
      <c r="N144" s="286"/>
      <c r="O144" s="286"/>
      <c r="P144" s="286"/>
      <c r="Q144" s="286"/>
      <c r="R144" s="286"/>
      <c r="S144" s="286"/>
      <c r="T144" s="287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88" t="s">
        <v>176</v>
      </c>
      <c r="AU144" s="288" t="s">
        <v>84</v>
      </c>
      <c r="AV144" s="16" t="s">
        <v>92</v>
      </c>
      <c r="AW144" s="16" t="s">
        <v>36</v>
      </c>
      <c r="AX144" s="16" t="s">
        <v>75</v>
      </c>
      <c r="AY144" s="288" t="s">
        <v>165</v>
      </c>
    </row>
    <row r="145" s="13" customFormat="1">
      <c r="A145" s="13"/>
      <c r="B145" s="235"/>
      <c r="C145" s="236"/>
      <c r="D145" s="237" t="s">
        <v>176</v>
      </c>
      <c r="E145" s="238" t="s">
        <v>19</v>
      </c>
      <c r="F145" s="239" t="s">
        <v>696</v>
      </c>
      <c r="G145" s="236"/>
      <c r="H145" s="240">
        <v>75.191000000000002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176</v>
      </c>
      <c r="AU145" s="246" t="s">
        <v>84</v>
      </c>
      <c r="AV145" s="13" t="s">
        <v>84</v>
      </c>
      <c r="AW145" s="13" t="s">
        <v>36</v>
      </c>
      <c r="AX145" s="13" t="s">
        <v>75</v>
      </c>
      <c r="AY145" s="246" t="s">
        <v>165</v>
      </c>
    </row>
    <row r="146" s="16" customFormat="1">
      <c r="A146" s="16"/>
      <c r="B146" s="278"/>
      <c r="C146" s="279"/>
      <c r="D146" s="237" t="s">
        <v>176</v>
      </c>
      <c r="E146" s="280" t="s">
        <v>19</v>
      </c>
      <c r="F146" s="281" t="s">
        <v>299</v>
      </c>
      <c r="G146" s="279"/>
      <c r="H146" s="282">
        <v>75.191000000000002</v>
      </c>
      <c r="I146" s="283"/>
      <c r="J146" s="279"/>
      <c r="K146" s="279"/>
      <c r="L146" s="284"/>
      <c r="M146" s="285"/>
      <c r="N146" s="286"/>
      <c r="O146" s="286"/>
      <c r="P146" s="286"/>
      <c r="Q146" s="286"/>
      <c r="R146" s="286"/>
      <c r="S146" s="286"/>
      <c r="T146" s="287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88" t="s">
        <v>176</v>
      </c>
      <c r="AU146" s="288" t="s">
        <v>84</v>
      </c>
      <c r="AV146" s="16" t="s">
        <v>92</v>
      </c>
      <c r="AW146" s="16" t="s">
        <v>36</v>
      </c>
      <c r="AX146" s="16" t="s">
        <v>75</v>
      </c>
      <c r="AY146" s="288" t="s">
        <v>165</v>
      </c>
    </row>
    <row r="147" s="14" customFormat="1">
      <c r="A147" s="14"/>
      <c r="B147" s="247"/>
      <c r="C147" s="248"/>
      <c r="D147" s="237" t="s">
        <v>176</v>
      </c>
      <c r="E147" s="249" t="s">
        <v>19</v>
      </c>
      <c r="F147" s="250" t="s">
        <v>697</v>
      </c>
      <c r="G147" s="248"/>
      <c r="H147" s="249" t="s">
        <v>19</v>
      </c>
      <c r="I147" s="251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176</v>
      </c>
      <c r="AU147" s="256" t="s">
        <v>84</v>
      </c>
      <c r="AV147" s="14" t="s">
        <v>82</v>
      </c>
      <c r="AW147" s="14" t="s">
        <v>36</v>
      </c>
      <c r="AX147" s="14" t="s">
        <v>75</v>
      </c>
      <c r="AY147" s="256" t="s">
        <v>165</v>
      </c>
    </row>
    <row r="148" s="15" customFormat="1">
      <c r="A148" s="15"/>
      <c r="B148" s="257"/>
      <c r="C148" s="258"/>
      <c r="D148" s="237" t="s">
        <v>176</v>
      </c>
      <c r="E148" s="259" t="s">
        <v>19</v>
      </c>
      <c r="F148" s="260" t="s">
        <v>180</v>
      </c>
      <c r="G148" s="258"/>
      <c r="H148" s="261">
        <v>147.09100000000001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176</v>
      </c>
      <c r="AU148" s="267" t="s">
        <v>84</v>
      </c>
      <c r="AV148" s="15" t="s">
        <v>172</v>
      </c>
      <c r="AW148" s="15" t="s">
        <v>36</v>
      </c>
      <c r="AX148" s="15" t="s">
        <v>82</v>
      </c>
      <c r="AY148" s="267" t="s">
        <v>165</v>
      </c>
    </row>
    <row r="149" s="2" customFormat="1" ht="24.15" customHeight="1">
      <c r="A149" s="41"/>
      <c r="B149" s="42"/>
      <c r="C149" s="217" t="s">
        <v>241</v>
      </c>
      <c r="D149" s="217" t="s">
        <v>167</v>
      </c>
      <c r="E149" s="218" t="s">
        <v>557</v>
      </c>
      <c r="F149" s="219" t="s">
        <v>558</v>
      </c>
      <c r="G149" s="220" t="s">
        <v>217</v>
      </c>
      <c r="H149" s="221">
        <v>147.09100000000001</v>
      </c>
      <c r="I149" s="222"/>
      <c r="J149" s="223">
        <f>ROUND(I149*H149,2)</f>
        <v>0</v>
      </c>
      <c r="K149" s="219" t="s">
        <v>171</v>
      </c>
      <c r="L149" s="47"/>
      <c r="M149" s="224" t="s">
        <v>19</v>
      </c>
      <c r="N149" s="225" t="s">
        <v>46</v>
      </c>
      <c r="O149" s="8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172</v>
      </c>
      <c r="AT149" s="228" t="s">
        <v>167</v>
      </c>
      <c r="AU149" s="228" t="s">
        <v>84</v>
      </c>
      <c r="AY149" s="20" t="s">
        <v>165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0" t="s">
        <v>82</v>
      </c>
      <c r="BK149" s="229">
        <f>ROUND(I149*H149,2)</f>
        <v>0</v>
      </c>
      <c r="BL149" s="20" t="s">
        <v>172</v>
      </c>
      <c r="BM149" s="228" t="s">
        <v>698</v>
      </c>
    </row>
    <row r="150" s="2" customFormat="1">
      <c r="A150" s="41"/>
      <c r="B150" s="42"/>
      <c r="C150" s="43"/>
      <c r="D150" s="230" t="s">
        <v>174</v>
      </c>
      <c r="E150" s="43"/>
      <c r="F150" s="231" t="s">
        <v>594</v>
      </c>
      <c r="G150" s="43"/>
      <c r="H150" s="43"/>
      <c r="I150" s="232"/>
      <c r="J150" s="43"/>
      <c r="K150" s="43"/>
      <c r="L150" s="47"/>
      <c r="M150" s="233"/>
      <c r="N150" s="23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174</v>
      </c>
      <c r="AU150" s="20" t="s">
        <v>84</v>
      </c>
    </row>
    <row r="151" s="13" customFormat="1">
      <c r="A151" s="13"/>
      <c r="B151" s="235"/>
      <c r="C151" s="236"/>
      <c r="D151" s="237" t="s">
        <v>176</v>
      </c>
      <c r="E151" s="238" t="s">
        <v>19</v>
      </c>
      <c r="F151" s="239" t="s">
        <v>695</v>
      </c>
      <c r="G151" s="236"/>
      <c r="H151" s="240">
        <v>71.900000000000006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176</v>
      </c>
      <c r="AU151" s="246" t="s">
        <v>84</v>
      </c>
      <c r="AV151" s="13" t="s">
        <v>84</v>
      </c>
      <c r="AW151" s="13" t="s">
        <v>36</v>
      </c>
      <c r="AX151" s="13" t="s">
        <v>75</v>
      </c>
      <c r="AY151" s="246" t="s">
        <v>165</v>
      </c>
    </row>
    <row r="152" s="16" customFormat="1">
      <c r="A152" s="16"/>
      <c r="B152" s="278"/>
      <c r="C152" s="279"/>
      <c r="D152" s="237" t="s">
        <v>176</v>
      </c>
      <c r="E152" s="280" t="s">
        <v>19</v>
      </c>
      <c r="F152" s="281" t="s">
        <v>299</v>
      </c>
      <c r="G152" s="279"/>
      <c r="H152" s="282">
        <v>71.900000000000006</v>
      </c>
      <c r="I152" s="283"/>
      <c r="J152" s="279"/>
      <c r="K152" s="279"/>
      <c r="L152" s="284"/>
      <c r="M152" s="285"/>
      <c r="N152" s="286"/>
      <c r="O152" s="286"/>
      <c r="P152" s="286"/>
      <c r="Q152" s="286"/>
      <c r="R152" s="286"/>
      <c r="S152" s="286"/>
      <c r="T152" s="287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88" t="s">
        <v>176</v>
      </c>
      <c r="AU152" s="288" t="s">
        <v>84</v>
      </c>
      <c r="AV152" s="16" t="s">
        <v>92</v>
      </c>
      <c r="AW152" s="16" t="s">
        <v>36</v>
      </c>
      <c r="AX152" s="16" t="s">
        <v>75</v>
      </c>
      <c r="AY152" s="288" t="s">
        <v>165</v>
      </c>
    </row>
    <row r="153" s="13" customFormat="1">
      <c r="A153" s="13"/>
      <c r="B153" s="235"/>
      <c r="C153" s="236"/>
      <c r="D153" s="237" t="s">
        <v>176</v>
      </c>
      <c r="E153" s="238" t="s">
        <v>19</v>
      </c>
      <c r="F153" s="239" t="s">
        <v>696</v>
      </c>
      <c r="G153" s="236"/>
      <c r="H153" s="240">
        <v>75.191000000000002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176</v>
      </c>
      <c r="AU153" s="246" t="s">
        <v>84</v>
      </c>
      <c r="AV153" s="13" t="s">
        <v>84</v>
      </c>
      <c r="AW153" s="13" t="s">
        <v>36</v>
      </c>
      <c r="AX153" s="13" t="s">
        <v>75</v>
      </c>
      <c r="AY153" s="246" t="s">
        <v>165</v>
      </c>
    </row>
    <row r="154" s="16" customFormat="1">
      <c r="A154" s="16"/>
      <c r="B154" s="278"/>
      <c r="C154" s="279"/>
      <c r="D154" s="237" t="s">
        <v>176</v>
      </c>
      <c r="E154" s="280" t="s">
        <v>19</v>
      </c>
      <c r="F154" s="281" t="s">
        <v>299</v>
      </c>
      <c r="G154" s="279"/>
      <c r="H154" s="282">
        <v>75.191000000000002</v>
      </c>
      <c r="I154" s="283"/>
      <c r="J154" s="279"/>
      <c r="K154" s="279"/>
      <c r="L154" s="284"/>
      <c r="M154" s="285"/>
      <c r="N154" s="286"/>
      <c r="O154" s="286"/>
      <c r="P154" s="286"/>
      <c r="Q154" s="286"/>
      <c r="R154" s="286"/>
      <c r="S154" s="286"/>
      <c r="T154" s="287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88" t="s">
        <v>176</v>
      </c>
      <c r="AU154" s="288" t="s">
        <v>84</v>
      </c>
      <c r="AV154" s="16" t="s">
        <v>92</v>
      </c>
      <c r="AW154" s="16" t="s">
        <v>36</v>
      </c>
      <c r="AX154" s="16" t="s">
        <v>75</v>
      </c>
      <c r="AY154" s="288" t="s">
        <v>165</v>
      </c>
    </row>
    <row r="155" s="14" customFormat="1">
      <c r="A155" s="14"/>
      <c r="B155" s="247"/>
      <c r="C155" s="248"/>
      <c r="D155" s="237" t="s">
        <v>176</v>
      </c>
      <c r="E155" s="249" t="s">
        <v>19</v>
      </c>
      <c r="F155" s="250" t="s">
        <v>697</v>
      </c>
      <c r="G155" s="248"/>
      <c r="H155" s="249" t="s">
        <v>19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176</v>
      </c>
      <c r="AU155" s="256" t="s">
        <v>84</v>
      </c>
      <c r="AV155" s="14" t="s">
        <v>82</v>
      </c>
      <c r="AW155" s="14" t="s">
        <v>36</v>
      </c>
      <c r="AX155" s="14" t="s">
        <v>75</v>
      </c>
      <c r="AY155" s="256" t="s">
        <v>165</v>
      </c>
    </row>
    <row r="156" s="15" customFormat="1">
      <c r="A156" s="15"/>
      <c r="B156" s="257"/>
      <c r="C156" s="258"/>
      <c r="D156" s="237" t="s">
        <v>176</v>
      </c>
      <c r="E156" s="259" t="s">
        <v>19</v>
      </c>
      <c r="F156" s="260" t="s">
        <v>180</v>
      </c>
      <c r="G156" s="258"/>
      <c r="H156" s="261">
        <v>147.09100000000001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7" t="s">
        <v>176</v>
      </c>
      <c r="AU156" s="267" t="s">
        <v>84</v>
      </c>
      <c r="AV156" s="15" t="s">
        <v>172</v>
      </c>
      <c r="AW156" s="15" t="s">
        <v>36</v>
      </c>
      <c r="AX156" s="15" t="s">
        <v>82</v>
      </c>
      <c r="AY156" s="267" t="s">
        <v>165</v>
      </c>
    </row>
    <row r="157" s="2" customFormat="1" ht="24.15" customHeight="1">
      <c r="A157" s="41"/>
      <c r="B157" s="42"/>
      <c r="C157" s="217" t="s">
        <v>249</v>
      </c>
      <c r="D157" s="217" t="s">
        <v>167</v>
      </c>
      <c r="E157" s="218" t="s">
        <v>278</v>
      </c>
      <c r="F157" s="219" t="s">
        <v>279</v>
      </c>
      <c r="G157" s="220" t="s">
        <v>217</v>
      </c>
      <c r="H157" s="221">
        <v>133.77500000000001</v>
      </c>
      <c r="I157" s="222"/>
      <c r="J157" s="223">
        <f>ROUND(I157*H157,2)</f>
        <v>0</v>
      </c>
      <c r="K157" s="219" t="s">
        <v>171</v>
      </c>
      <c r="L157" s="47"/>
      <c r="M157" s="224" t="s">
        <v>19</v>
      </c>
      <c r="N157" s="225" t="s">
        <v>46</v>
      </c>
      <c r="O157" s="87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172</v>
      </c>
      <c r="AT157" s="228" t="s">
        <v>167</v>
      </c>
      <c r="AU157" s="228" t="s">
        <v>84</v>
      </c>
      <c r="AY157" s="20" t="s">
        <v>165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0" t="s">
        <v>82</v>
      </c>
      <c r="BK157" s="229">
        <f>ROUND(I157*H157,2)</f>
        <v>0</v>
      </c>
      <c r="BL157" s="20" t="s">
        <v>172</v>
      </c>
      <c r="BM157" s="228" t="s">
        <v>699</v>
      </c>
    </row>
    <row r="158" s="2" customFormat="1">
      <c r="A158" s="41"/>
      <c r="B158" s="42"/>
      <c r="C158" s="43"/>
      <c r="D158" s="230" t="s">
        <v>174</v>
      </c>
      <c r="E158" s="43"/>
      <c r="F158" s="231" t="s">
        <v>281</v>
      </c>
      <c r="G158" s="43"/>
      <c r="H158" s="43"/>
      <c r="I158" s="232"/>
      <c r="J158" s="43"/>
      <c r="K158" s="43"/>
      <c r="L158" s="47"/>
      <c r="M158" s="233"/>
      <c r="N158" s="23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174</v>
      </c>
      <c r="AU158" s="20" t="s">
        <v>84</v>
      </c>
    </row>
    <row r="159" s="13" customFormat="1">
      <c r="A159" s="13"/>
      <c r="B159" s="235"/>
      <c r="C159" s="236"/>
      <c r="D159" s="237" t="s">
        <v>176</v>
      </c>
      <c r="E159" s="238" t="s">
        <v>19</v>
      </c>
      <c r="F159" s="239" t="s">
        <v>700</v>
      </c>
      <c r="G159" s="236"/>
      <c r="H159" s="240">
        <v>58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176</v>
      </c>
      <c r="AU159" s="246" t="s">
        <v>84</v>
      </c>
      <c r="AV159" s="13" t="s">
        <v>84</v>
      </c>
      <c r="AW159" s="13" t="s">
        <v>36</v>
      </c>
      <c r="AX159" s="13" t="s">
        <v>75</v>
      </c>
      <c r="AY159" s="246" t="s">
        <v>165</v>
      </c>
    </row>
    <row r="160" s="16" customFormat="1">
      <c r="A160" s="16"/>
      <c r="B160" s="278"/>
      <c r="C160" s="279"/>
      <c r="D160" s="237" t="s">
        <v>176</v>
      </c>
      <c r="E160" s="280" t="s">
        <v>19</v>
      </c>
      <c r="F160" s="281" t="s">
        <v>299</v>
      </c>
      <c r="G160" s="279"/>
      <c r="H160" s="282">
        <v>58</v>
      </c>
      <c r="I160" s="283"/>
      <c r="J160" s="279"/>
      <c r="K160" s="279"/>
      <c r="L160" s="284"/>
      <c r="M160" s="285"/>
      <c r="N160" s="286"/>
      <c r="O160" s="286"/>
      <c r="P160" s="286"/>
      <c r="Q160" s="286"/>
      <c r="R160" s="286"/>
      <c r="S160" s="286"/>
      <c r="T160" s="287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8" t="s">
        <v>176</v>
      </c>
      <c r="AU160" s="288" t="s">
        <v>84</v>
      </c>
      <c r="AV160" s="16" t="s">
        <v>92</v>
      </c>
      <c r="AW160" s="16" t="s">
        <v>36</v>
      </c>
      <c r="AX160" s="16" t="s">
        <v>75</v>
      </c>
      <c r="AY160" s="288" t="s">
        <v>165</v>
      </c>
    </row>
    <row r="161" s="13" customFormat="1">
      <c r="A161" s="13"/>
      <c r="B161" s="235"/>
      <c r="C161" s="236"/>
      <c r="D161" s="237" t="s">
        <v>176</v>
      </c>
      <c r="E161" s="238" t="s">
        <v>19</v>
      </c>
      <c r="F161" s="239" t="s">
        <v>701</v>
      </c>
      <c r="G161" s="236"/>
      <c r="H161" s="240">
        <v>75.775000000000006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176</v>
      </c>
      <c r="AU161" s="246" t="s">
        <v>84</v>
      </c>
      <c r="AV161" s="13" t="s">
        <v>84</v>
      </c>
      <c r="AW161" s="13" t="s">
        <v>36</v>
      </c>
      <c r="AX161" s="13" t="s">
        <v>75</v>
      </c>
      <c r="AY161" s="246" t="s">
        <v>165</v>
      </c>
    </row>
    <row r="162" s="16" customFormat="1">
      <c r="A162" s="16"/>
      <c r="B162" s="278"/>
      <c r="C162" s="279"/>
      <c r="D162" s="237" t="s">
        <v>176</v>
      </c>
      <c r="E162" s="280" t="s">
        <v>19</v>
      </c>
      <c r="F162" s="281" t="s">
        <v>299</v>
      </c>
      <c r="G162" s="279"/>
      <c r="H162" s="282">
        <v>75.775000000000006</v>
      </c>
      <c r="I162" s="283"/>
      <c r="J162" s="279"/>
      <c r="K162" s="279"/>
      <c r="L162" s="284"/>
      <c r="M162" s="285"/>
      <c r="N162" s="286"/>
      <c r="O162" s="286"/>
      <c r="P162" s="286"/>
      <c r="Q162" s="286"/>
      <c r="R162" s="286"/>
      <c r="S162" s="286"/>
      <c r="T162" s="287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88" t="s">
        <v>176</v>
      </c>
      <c r="AU162" s="288" t="s">
        <v>84</v>
      </c>
      <c r="AV162" s="16" t="s">
        <v>92</v>
      </c>
      <c r="AW162" s="16" t="s">
        <v>36</v>
      </c>
      <c r="AX162" s="16" t="s">
        <v>75</v>
      </c>
      <c r="AY162" s="288" t="s">
        <v>165</v>
      </c>
    </row>
    <row r="163" s="14" customFormat="1">
      <c r="A163" s="14"/>
      <c r="B163" s="247"/>
      <c r="C163" s="248"/>
      <c r="D163" s="237" t="s">
        <v>176</v>
      </c>
      <c r="E163" s="249" t="s">
        <v>19</v>
      </c>
      <c r="F163" s="250" t="s">
        <v>697</v>
      </c>
      <c r="G163" s="248"/>
      <c r="H163" s="249" t="s">
        <v>19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176</v>
      </c>
      <c r="AU163" s="256" t="s">
        <v>84</v>
      </c>
      <c r="AV163" s="14" t="s">
        <v>82</v>
      </c>
      <c r="AW163" s="14" t="s">
        <v>36</v>
      </c>
      <c r="AX163" s="14" t="s">
        <v>75</v>
      </c>
      <c r="AY163" s="256" t="s">
        <v>165</v>
      </c>
    </row>
    <row r="164" s="15" customFormat="1">
      <c r="A164" s="15"/>
      <c r="B164" s="257"/>
      <c r="C164" s="258"/>
      <c r="D164" s="237" t="s">
        <v>176</v>
      </c>
      <c r="E164" s="259" t="s">
        <v>19</v>
      </c>
      <c r="F164" s="260" t="s">
        <v>180</v>
      </c>
      <c r="G164" s="258"/>
      <c r="H164" s="261">
        <v>133.77500000000001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7" t="s">
        <v>176</v>
      </c>
      <c r="AU164" s="267" t="s">
        <v>84</v>
      </c>
      <c r="AV164" s="15" t="s">
        <v>172</v>
      </c>
      <c r="AW164" s="15" t="s">
        <v>36</v>
      </c>
      <c r="AX164" s="15" t="s">
        <v>82</v>
      </c>
      <c r="AY164" s="267" t="s">
        <v>165</v>
      </c>
    </row>
    <row r="165" s="2" customFormat="1" ht="16.5" customHeight="1">
      <c r="A165" s="41"/>
      <c r="B165" s="42"/>
      <c r="C165" s="268" t="s">
        <v>8</v>
      </c>
      <c r="D165" s="268" t="s">
        <v>242</v>
      </c>
      <c r="E165" s="269" t="s">
        <v>283</v>
      </c>
      <c r="F165" s="270" t="s">
        <v>284</v>
      </c>
      <c r="G165" s="271" t="s">
        <v>285</v>
      </c>
      <c r="H165" s="272">
        <v>5.617</v>
      </c>
      <c r="I165" s="273"/>
      <c r="J165" s="274">
        <f>ROUND(I165*H165,2)</f>
        <v>0</v>
      </c>
      <c r="K165" s="270" t="s">
        <v>171</v>
      </c>
      <c r="L165" s="275"/>
      <c r="M165" s="276" t="s">
        <v>19</v>
      </c>
      <c r="N165" s="277" t="s">
        <v>46</v>
      </c>
      <c r="O165" s="87"/>
      <c r="P165" s="226">
        <f>O165*H165</f>
        <v>0</v>
      </c>
      <c r="Q165" s="226">
        <v>0.001</v>
      </c>
      <c r="R165" s="226">
        <f>Q165*H165</f>
        <v>0.0056170000000000005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230</v>
      </c>
      <c r="AT165" s="228" t="s">
        <v>242</v>
      </c>
      <c r="AU165" s="228" t="s">
        <v>84</v>
      </c>
      <c r="AY165" s="20" t="s">
        <v>165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82</v>
      </c>
      <c r="BK165" s="229">
        <f>ROUND(I165*H165,2)</f>
        <v>0</v>
      </c>
      <c r="BL165" s="20" t="s">
        <v>172</v>
      </c>
      <c r="BM165" s="228" t="s">
        <v>702</v>
      </c>
    </row>
    <row r="166" s="13" customFormat="1">
      <c r="A166" s="13"/>
      <c r="B166" s="235"/>
      <c r="C166" s="236"/>
      <c r="D166" s="237" t="s">
        <v>176</v>
      </c>
      <c r="E166" s="238" t="s">
        <v>19</v>
      </c>
      <c r="F166" s="239" t="s">
        <v>703</v>
      </c>
      <c r="G166" s="236"/>
      <c r="H166" s="240">
        <v>147.09100000000001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176</v>
      </c>
      <c r="AU166" s="246" t="s">
        <v>84</v>
      </c>
      <c r="AV166" s="13" t="s">
        <v>84</v>
      </c>
      <c r="AW166" s="13" t="s">
        <v>36</v>
      </c>
      <c r="AX166" s="13" t="s">
        <v>75</v>
      </c>
      <c r="AY166" s="246" t="s">
        <v>165</v>
      </c>
    </row>
    <row r="167" s="13" customFormat="1">
      <c r="A167" s="13"/>
      <c r="B167" s="235"/>
      <c r="C167" s="236"/>
      <c r="D167" s="237" t="s">
        <v>176</v>
      </c>
      <c r="E167" s="238" t="s">
        <v>19</v>
      </c>
      <c r="F167" s="239" t="s">
        <v>704</v>
      </c>
      <c r="G167" s="236"/>
      <c r="H167" s="240">
        <v>133.77500000000001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176</v>
      </c>
      <c r="AU167" s="246" t="s">
        <v>84</v>
      </c>
      <c r="AV167" s="13" t="s">
        <v>84</v>
      </c>
      <c r="AW167" s="13" t="s">
        <v>36</v>
      </c>
      <c r="AX167" s="13" t="s">
        <v>75</v>
      </c>
      <c r="AY167" s="246" t="s">
        <v>165</v>
      </c>
    </row>
    <row r="168" s="15" customFormat="1">
      <c r="A168" s="15"/>
      <c r="B168" s="257"/>
      <c r="C168" s="258"/>
      <c r="D168" s="237" t="s">
        <v>176</v>
      </c>
      <c r="E168" s="259" t="s">
        <v>19</v>
      </c>
      <c r="F168" s="260" t="s">
        <v>180</v>
      </c>
      <c r="G168" s="258"/>
      <c r="H168" s="261">
        <v>280.86599999999999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7" t="s">
        <v>176</v>
      </c>
      <c r="AU168" s="267" t="s">
        <v>84</v>
      </c>
      <c r="AV168" s="15" t="s">
        <v>172</v>
      </c>
      <c r="AW168" s="15" t="s">
        <v>36</v>
      </c>
      <c r="AX168" s="15" t="s">
        <v>82</v>
      </c>
      <c r="AY168" s="267" t="s">
        <v>165</v>
      </c>
    </row>
    <row r="169" s="13" customFormat="1">
      <c r="A169" s="13"/>
      <c r="B169" s="235"/>
      <c r="C169" s="236"/>
      <c r="D169" s="237" t="s">
        <v>176</v>
      </c>
      <c r="E169" s="236"/>
      <c r="F169" s="239" t="s">
        <v>705</v>
      </c>
      <c r="G169" s="236"/>
      <c r="H169" s="240">
        <v>5.617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176</v>
      </c>
      <c r="AU169" s="246" t="s">
        <v>84</v>
      </c>
      <c r="AV169" s="13" t="s">
        <v>84</v>
      </c>
      <c r="AW169" s="13" t="s">
        <v>4</v>
      </c>
      <c r="AX169" s="13" t="s">
        <v>82</v>
      </c>
      <c r="AY169" s="246" t="s">
        <v>165</v>
      </c>
    </row>
    <row r="170" s="2" customFormat="1" ht="24.15" customHeight="1">
      <c r="A170" s="41"/>
      <c r="B170" s="42"/>
      <c r="C170" s="217" t="s">
        <v>260</v>
      </c>
      <c r="D170" s="217" t="s">
        <v>167</v>
      </c>
      <c r="E170" s="218" t="s">
        <v>291</v>
      </c>
      <c r="F170" s="219" t="s">
        <v>568</v>
      </c>
      <c r="G170" s="220" t="s">
        <v>217</v>
      </c>
      <c r="H170" s="221">
        <v>133.77500000000001</v>
      </c>
      <c r="I170" s="222"/>
      <c r="J170" s="223">
        <f>ROUND(I170*H170,2)</f>
        <v>0</v>
      </c>
      <c r="K170" s="219" t="s">
        <v>19</v>
      </c>
      <c r="L170" s="47"/>
      <c r="M170" s="224" t="s">
        <v>19</v>
      </c>
      <c r="N170" s="225" t="s">
        <v>46</v>
      </c>
      <c r="O170" s="87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172</v>
      </c>
      <c r="AT170" s="228" t="s">
        <v>167</v>
      </c>
      <c r="AU170" s="228" t="s">
        <v>84</v>
      </c>
      <c r="AY170" s="20" t="s">
        <v>165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82</v>
      </c>
      <c r="BK170" s="229">
        <f>ROUND(I170*H170,2)</f>
        <v>0</v>
      </c>
      <c r="BL170" s="20" t="s">
        <v>172</v>
      </c>
      <c r="BM170" s="228" t="s">
        <v>706</v>
      </c>
    </row>
    <row r="171" s="13" customFormat="1">
      <c r="A171" s="13"/>
      <c r="B171" s="235"/>
      <c r="C171" s="236"/>
      <c r="D171" s="237" t="s">
        <v>176</v>
      </c>
      <c r="E171" s="238" t="s">
        <v>19</v>
      </c>
      <c r="F171" s="239" t="s">
        <v>700</v>
      </c>
      <c r="G171" s="236"/>
      <c r="H171" s="240">
        <v>58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176</v>
      </c>
      <c r="AU171" s="246" t="s">
        <v>84</v>
      </c>
      <c r="AV171" s="13" t="s">
        <v>84</v>
      </c>
      <c r="AW171" s="13" t="s">
        <v>36</v>
      </c>
      <c r="AX171" s="13" t="s">
        <v>75</v>
      </c>
      <c r="AY171" s="246" t="s">
        <v>165</v>
      </c>
    </row>
    <row r="172" s="16" customFormat="1">
      <c r="A172" s="16"/>
      <c r="B172" s="278"/>
      <c r="C172" s="279"/>
      <c r="D172" s="237" t="s">
        <v>176</v>
      </c>
      <c r="E172" s="280" t="s">
        <v>19</v>
      </c>
      <c r="F172" s="281" t="s">
        <v>299</v>
      </c>
      <c r="G172" s="279"/>
      <c r="H172" s="282">
        <v>58</v>
      </c>
      <c r="I172" s="283"/>
      <c r="J172" s="279"/>
      <c r="K172" s="279"/>
      <c r="L172" s="284"/>
      <c r="M172" s="285"/>
      <c r="N172" s="286"/>
      <c r="O172" s="286"/>
      <c r="P172" s="286"/>
      <c r="Q172" s="286"/>
      <c r="R172" s="286"/>
      <c r="S172" s="286"/>
      <c r="T172" s="287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88" t="s">
        <v>176</v>
      </c>
      <c r="AU172" s="288" t="s">
        <v>84</v>
      </c>
      <c r="AV172" s="16" t="s">
        <v>92</v>
      </c>
      <c r="AW172" s="16" t="s">
        <v>36</v>
      </c>
      <c r="AX172" s="16" t="s">
        <v>75</v>
      </c>
      <c r="AY172" s="288" t="s">
        <v>165</v>
      </c>
    </row>
    <row r="173" s="13" customFormat="1">
      <c r="A173" s="13"/>
      <c r="B173" s="235"/>
      <c r="C173" s="236"/>
      <c r="D173" s="237" t="s">
        <v>176</v>
      </c>
      <c r="E173" s="238" t="s">
        <v>19</v>
      </c>
      <c r="F173" s="239" t="s">
        <v>701</v>
      </c>
      <c r="G173" s="236"/>
      <c r="H173" s="240">
        <v>75.775000000000006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176</v>
      </c>
      <c r="AU173" s="246" t="s">
        <v>84</v>
      </c>
      <c r="AV173" s="13" t="s">
        <v>84</v>
      </c>
      <c r="AW173" s="13" t="s">
        <v>36</v>
      </c>
      <c r="AX173" s="13" t="s">
        <v>75</v>
      </c>
      <c r="AY173" s="246" t="s">
        <v>165</v>
      </c>
    </row>
    <row r="174" s="16" customFormat="1">
      <c r="A174" s="16"/>
      <c r="B174" s="278"/>
      <c r="C174" s="279"/>
      <c r="D174" s="237" t="s">
        <v>176</v>
      </c>
      <c r="E174" s="280" t="s">
        <v>19</v>
      </c>
      <c r="F174" s="281" t="s">
        <v>299</v>
      </c>
      <c r="G174" s="279"/>
      <c r="H174" s="282">
        <v>75.775000000000006</v>
      </c>
      <c r="I174" s="283"/>
      <c r="J174" s="279"/>
      <c r="K174" s="279"/>
      <c r="L174" s="284"/>
      <c r="M174" s="285"/>
      <c r="N174" s="286"/>
      <c r="O174" s="286"/>
      <c r="P174" s="286"/>
      <c r="Q174" s="286"/>
      <c r="R174" s="286"/>
      <c r="S174" s="286"/>
      <c r="T174" s="287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88" t="s">
        <v>176</v>
      </c>
      <c r="AU174" s="288" t="s">
        <v>84</v>
      </c>
      <c r="AV174" s="16" t="s">
        <v>92</v>
      </c>
      <c r="AW174" s="16" t="s">
        <v>36</v>
      </c>
      <c r="AX174" s="16" t="s">
        <v>75</v>
      </c>
      <c r="AY174" s="288" t="s">
        <v>165</v>
      </c>
    </row>
    <row r="175" s="14" customFormat="1">
      <c r="A175" s="14"/>
      <c r="B175" s="247"/>
      <c r="C175" s="248"/>
      <c r="D175" s="237" t="s">
        <v>176</v>
      </c>
      <c r="E175" s="249" t="s">
        <v>19</v>
      </c>
      <c r="F175" s="250" t="s">
        <v>697</v>
      </c>
      <c r="G175" s="248"/>
      <c r="H175" s="249" t="s">
        <v>19</v>
      </c>
      <c r="I175" s="251"/>
      <c r="J175" s="248"/>
      <c r="K175" s="248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176</v>
      </c>
      <c r="AU175" s="256" t="s">
        <v>84</v>
      </c>
      <c r="AV175" s="14" t="s">
        <v>82</v>
      </c>
      <c r="AW175" s="14" t="s">
        <v>36</v>
      </c>
      <c r="AX175" s="14" t="s">
        <v>75</v>
      </c>
      <c r="AY175" s="256" t="s">
        <v>165</v>
      </c>
    </row>
    <row r="176" s="15" customFormat="1">
      <c r="A176" s="15"/>
      <c r="B176" s="257"/>
      <c r="C176" s="258"/>
      <c r="D176" s="237" t="s">
        <v>176</v>
      </c>
      <c r="E176" s="259" t="s">
        <v>19</v>
      </c>
      <c r="F176" s="260" t="s">
        <v>180</v>
      </c>
      <c r="G176" s="258"/>
      <c r="H176" s="261">
        <v>133.77500000000001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176</v>
      </c>
      <c r="AU176" s="267" t="s">
        <v>84</v>
      </c>
      <c r="AV176" s="15" t="s">
        <v>172</v>
      </c>
      <c r="AW176" s="15" t="s">
        <v>36</v>
      </c>
      <c r="AX176" s="15" t="s">
        <v>82</v>
      </c>
      <c r="AY176" s="267" t="s">
        <v>165</v>
      </c>
    </row>
    <row r="177" s="2" customFormat="1" ht="16.5" customHeight="1">
      <c r="A177" s="41"/>
      <c r="B177" s="42"/>
      <c r="C177" s="217" t="s">
        <v>271</v>
      </c>
      <c r="D177" s="217" t="s">
        <v>167</v>
      </c>
      <c r="E177" s="218" t="s">
        <v>302</v>
      </c>
      <c r="F177" s="219" t="s">
        <v>303</v>
      </c>
      <c r="G177" s="220" t="s">
        <v>217</v>
      </c>
      <c r="H177" s="221">
        <v>147.09100000000001</v>
      </c>
      <c r="I177" s="222"/>
      <c r="J177" s="223">
        <f>ROUND(I177*H177,2)</f>
        <v>0</v>
      </c>
      <c r="K177" s="219" t="s">
        <v>171</v>
      </c>
      <c r="L177" s="47"/>
      <c r="M177" s="224" t="s">
        <v>19</v>
      </c>
      <c r="N177" s="225" t="s">
        <v>46</v>
      </c>
      <c r="O177" s="87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8" t="s">
        <v>172</v>
      </c>
      <c r="AT177" s="228" t="s">
        <v>167</v>
      </c>
      <c r="AU177" s="228" t="s">
        <v>84</v>
      </c>
      <c r="AY177" s="20" t="s">
        <v>165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0" t="s">
        <v>82</v>
      </c>
      <c r="BK177" s="229">
        <f>ROUND(I177*H177,2)</f>
        <v>0</v>
      </c>
      <c r="BL177" s="20" t="s">
        <v>172</v>
      </c>
      <c r="BM177" s="228" t="s">
        <v>707</v>
      </c>
    </row>
    <row r="178" s="2" customFormat="1">
      <c r="A178" s="41"/>
      <c r="B178" s="42"/>
      <c r="C178" s="43"/>
      <c r="D178" s="230" t="s">
        <v>174</v>
      </c>
      <c r="E178" s="43"/>
      <c r="F178" s="231" t="s">
        <v>305</v>
      </c>
      <c r="G178" s="43"/>
      <c r="H178" s="43"/>
      <c r="I178" s="232"/>
      <c r="J178" s="43"/>
      <c r="K178" s="43"/>
      <c r="L178" s="47"/>
      <c r="M178" s="233"/>
      <c r="N178" s="23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174</v>
      </c>
      <c r="AU178" s="20" t="s">
        <v>84</v>
      </c>
    </row>
    <row r="179" s="13" customFormat="1">
      <c r="A179" s="13"/>
      <c r="B179" s="235"/>
      <c r="C179" s="236"/>
      <c r="D179" s="237" t="s">
        <v>176</v>
      </c>
      <c r="E179" s="238" t="s">
        <v>19</v>
      </c>
      <c r="F179" s="239" t="s">
        <v>708</v>
      </c>
      <c r="G179" s="236"/>
      <c r="H179" s="240">
        <v>147.09100000000001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176</v>
      </c>
      <c r="AU179" s="246" t="s">
        <v>84</v>
      </c>
      <c r="AV179" s="13" t="s">
        <v>84</v>
      </c>
      <c r="AW179" s="13" t="s">
        <v>36</v>
      </c>
      <c r="AX179" s="13" t="s">
        <v>82</v>
      </c>
      <c r="AY179" s="246" t="s">
        <v>165</v>
      </c>
    </row>
    <row r="180" s="2" customFormat="1" ht="16.5" customHeight="1">
      <c r="A180" s="41"/>
      <c r="B180" s="42"/>
      <c r="C180" s="217" t="s">
        <v>277</v>
      </c>
      <c r="D180" s="217" t="s">
        <v>167</v>
      </c>
      <c r="E180" s="218" t="s">
        <v>307</v>
      </c>
      <c r="F180" s="219" t="s">
        <v>308</v>
      </c>
      <c r="G180" s="220" t="s">
        <v>217</v>
      </c>
      <c r="H180" s="221">
        <v>133.77500000000001</v>
      </c>
      <c r="I180" s="222"/>
      <c r="J180" s="223">
        <f>ROUND(I180*H180,2)</f>
        <v>0</v>
      </c>
      <c r="K180" s="219" t="s">
        <v>171</v>
      </c>
      <c r="L180" s="47"/>
      <c r="M180" s="224" t="s">
        <v>19</v>
      </c>
      <c r="N180" s="225" t="s">
        <v>46</v>
      </c>
      <c r="O180" s="87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172</v>
      </c>
      <c r="AT180" s="228" t="s">
        <v>167</v>
      </c>
      <c r="AU180" s="228" t="s">
        <v>84</v>
      </c>
      <c r="AY180" s="20" t="s">
        <v>165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82</v>
      </c>
      <c r="BK180" s="229">
        <f>ROUND(I180*H180,2)</f>
        <v>0</v>
      </c>
      <c r="BL180" s="20" t="s">
        <v>172</v>
      </c>
      <c r="BM180" s="228" t="s">
        <v>709</v>
      </c>
    </row>
    <row r="181" s="2" customFormat="1">
      <c r="A181" s="41"/>
      <c r="B181" s="42"/>
      <c r="C181" s="43"/>
      <c r="D181" s="230" t="s">
        <v>174</v>
      </c>
      <c r="E181" s="43"/>
      <c r="F181" s="231" t="s">
        <v>310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174</v>
      </c>
      <c r="AU181" s="20" t="s">
        <v>84</v>
      </c>
    </row>
    <row r="182" s="13" customFormat="1">
      <c r="A182" s="13"/>
      <c r="B182" s="235"/>
      <c r="C182" s="236"/>
      <c r="D182" s="237" t="s">
        <v>176</v>
      </c>
      <c r="E182" s="238" t="s">
        <v>19</v>
      </c>
      <c r="F182" s="239" t="s">
        <v>704</v>
      </c>
      <c r="G182" s="236"/>
      <c r="H182" s="240">
        <v>133.77500000000001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176</v>
      </c>
      <c r="AU182" s="246" t="s">
        <v>84</v>
      </c>
      <c r="AV182" s="13" t="s">
        <v>84</v>
      </c>
      <c r="AW182" s="13" t="s">
        <v>36</v>
      </c>
      <c r="AX182" s="13" t="s">
        <v>82</v>
      </c>
      <c r="AY182" s="246" t="s">
        <v>165</v>
      </c>
    </row>
    <row r="183" s="2" customFormat="1" ht="24.15" customHeight="1">
      <c r="A183" s="41"/>
      <c r="B183" s="42"/>
      <c r="C183" s="217" t="s">
        <v>282</v>
      </c>
      <c r="D183" s="217" t="s">
        <v>167</v>
      </c>
      <c r="E183" s="218" t="s">
        <v>312</v>
      </c>
      <c r="F183" s="219" t="s">
        <v>313</v>
      </c>
      <c r="G183" s="220" t="s">
        <v>217</v>
      </c>
      <c r="H183" s="221">
        <v>147.09100000000001</v>
      </c>
      <c r="I183" s="222"/>
      <c r="J183" s="223">
        <f>ROUND(I183*H183,2)</f>
        <v>0</v>
      </c>
      <c r="K183" s="219" t="s">
        <v>171</v>
      </c>
      <c r="L183" s="47"/>
      <c r="M183" s="224" t="s">
        <v>19</v>
      </c>
      <c r="N183" s="225" t="s">
        <v>46</v>
      </c>
      <c r="O183" s="87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8" t="s">
        <v>172</v>
      </c>
      <c r="AT183" s="228" t="s">
        <v>167</v>
      </c>
      <c r="AU183" s="228" t="s">
        <v>84</v>
      </c>
      <c r="AY183" s="20" t="s">
        <v>165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20" t="s">
        <v>82</v>
      </c>
      <c r="BK183" s="229">
        <f>ROUND(I183*H183,2)</f>
        <v>0</v>
      </c>
      <c r="BL183" s="20" t="s">
        <v>172</v>
      </c>
      <c r="BM183" s="228" t="s">
        <v>710</v>
      </c>
    </row>
    <row r="184" s="2" customFormat="1">
      <c r="A184" s="41"/>
      <c r="B184" s="42"/>
      <c r="C184" s="43"/>
      <c r="D184" s="230" t="s">
        <v>174</v>
      </c>
      <c r="E184" s="43"/>
      <c r="F184" s="231" t="s">
        <v>315</v>
      </c>
      <c r="G184" s="43"/>
      <c r="H184" s="43"/>
      <c r="I184" s="232"/>
      <c r="J184" s="43"/>
      <c r="K184" s="43"/>
      <c r="L184" s="47"/>
      <c r="M184" s="233"/>
      <c r="N184" s="23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174</v>
      </c>
      <c r="AU184" s="20" t="s">
        <v>84</v>
      </c>
    </row>
    <row r="185" s="13" customFormat="1">
      <c r="A185" s="13"/>
      <c r="B185" s="235"/>
      <c r="C185" s="236"/>
      <c r="D185" s="237" t="s">
        <v>176</v>
      </c>
      <c r="E185" s="238" t="s">
        <v>19</v>
      </c>
      <c r="F185" s="239" t="s">
        <v>708</v>
      </c>
      <c r="G185" s="236"/>
      <c r="H185" s="240">
        <v>147.09100000000001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176</v>
      </c>
      <c r="AU185" s="246" t="s">
        <v>84</v>
      </c>
      <c r="AV185" s="13" t="s">
        <v>84</v>
      </c>
      <c r="AW185" s="13" t="s">
        <v>36</v>
      </c>
      <c r="AX185" s="13" t="s">
        <v>82</v>
      </c>
      <c r="AY185" s="246" t="s">
        <v>165</v>
      </c>
    </row>
    <row r="186" s="2" customFormat="1" ht="24.15" customHeight="1">
      <c r="A186" s="41"/>
      <c r="B186" s="42"/>
      <c r="C186" s="217" t="s">
        <v>290</v>
      </c>
      <c r="D186" s="217" t="s">
        <v>167</v>
      </c>
      <c r="E186" s="218" t="s">
        <v>316</v>
      </c>
      <c r="F186" s="219" t="s">
        <v>317</v>
      </c>
      <c r="G186" s="220" t="s">
        <v>217</v>
      </c>
      <c r="H186" s="221">
        <v>133.77500000000001</v>
      </c>
      <c r="I186" s="222"/>
      <c r="J186" s="223">
        <f>ROUND(I186*H186,2)</f>
        <v>0</v>
      </c>
      <c r="K186" s="219" t="s">
        <v>171</v>
      </c>
      <c r="L186" s="47"/>
      <c r="M186" s="224" t="s">
        <v>19</v>
      </c>
      <c r="N186" s="225" t="s">
        <v>46</v>
      </c>
      <c r="O186" s="87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8" t="s">
        <v>172</v>
      </c>
      <c r="AT186" s="228" t="s">
        <v>167</v>
      </c>
      <c r="AU186" s="228" t="s">
        <v>84</v>
      </c>
      <c r="AY186" s="20" t="s">
        <v>165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0" t="s">
        <v>82</v>
      </c>
      <c r="BK186" s="229">
        <f>ROUND(I186*H186,2)</f>
        <v>0</v>
      </c>
      <c r="BL186" s="20" t="s">
        <v>172</v>
      </c>
      <c r="BM186" s="228" t="s">
        <v>711</v>
      </c>
    </row>
    <row r="187" s="2" customFormat="1">
      <c r="A187" s="41"/>
      <c r="B187" s="42"/>
      <c r="C187" s="43"/>
      <c r="D187" s="230" t="s">
        <v>174</v>
      </c>
      <c r="E187" s="43"/>
      <c r="F187" s="231" t="s">
        <v>319</v>
      </c>
      <c r="G187" s="43"/>
      <c r="H187" s="43"/>
      <c r="I187" s="232"/>
      <c r="J187" s="43"/>
      <c r="K187" s="43"/>
      <c r="L187" s="47"/>
      <c r="M187" s="233"/>
      <c r="N187" s="23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174</v>
      </c>
      <c r="AU187" s="20" t="s">
        <v>84</v>
      </c>
    </row>
    <row r="188" s="13" customFormat="1">
      <c r="A188" s="13"/>
      <c r="B188" s="235"/>
      <c r="C188" s="236"/>
      <c r="D188" s="237" t="s">
        <v>176</v>
      </c>
      <c r="E188" s="238" t="s">
        <v>19</v>
      </c>
      <c r="F188" s="239" t="s">
        <v>704</v>
      </c>
      <c r="G188" s="236"/>
      <c r="H188" s="240">
        <v>133.77500000000001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176</v>
      </c>
      <c r="AU188" s="246" t="s">
        <v>84</v>
      </c>
      <c r="AV188" s="13" t="s">
        <v>84</v>
      </c>
      <c r="AW188" s="13" t="s">
        <v>36</v>
      </c>
      <c r="AX188" s="13" t="s">
        <v>82</v>
      </c>
      <c r="AY188" s="246" t="s">
        <v>165</v>
      </c>
    </row>
    <row r="189" s="2" customFormat="1" ht="21.75" customHeight="1">
      <c r="A189" s="41"/>
      <c r="B189" s="42"/>
      <c r="C189" s="217" t="s">
        <v>301</v>
      </c>
      <c r="D189" s="217" t="s">
        <v>167</v>
      </c>
      <c r="E189" s="218" t="s">
        <v>321</v>
      </c>
      <c r="F189" s="219" t="s">
        <v>322</v>
      </c>
      <c r="G189" s="220" t="s">
        <v>217</v>
      </c>
      <c r="H189" s="221">
        <v>147.09100000000001</v>
      </c>
      <c r="I189" s="222"/>
      <c r="J189" s="223">
        <f>ROUND(I189*H189,2)</f>
        <v>0</v>
      </c>
      <c r="K189" s="219" t="s">
        <v>171</v>
      </c>
      <c r="L189" s="47"/>
      <c r="M189" s="224" t="s">
        <v>19</v>
      </c>
      <c r="N189" s="225" t="s">
        <v>46</v>
      </c>
      <c r="O189" s="87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172</v>
      </c>
      <c r="AT189" s="228" t="s">
        <v>167</v>
      </c>
      <c r="AU189" s="228" t="s">
        <v>84</v>
      </c>
      <c r="AY189" s="20" t="s">
        <v>165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82</v>
      </c>
      <c r="BK189" s="229">
        <f>ROUND(I189*H189,2)</f>
        <v>0</v>
      </c>
      <c r="BL189" s="20" t="s">
        <v>172</v>
      </c>
      <c r="BM189" s="228" t="s">
        <v>712</v>
      </c>
    </row>
    <row r="190" s="2" customFormat="1">
      <c r="A190" s="41"/>
      <c r="B190" s="42"/>
      <c r="C190" s="43"/>
      <c r="D190" s="230" t="s">
        <v>174</v>
      </c>
      <c r="E190" s="43"/>
      <c r="F190" s="231" t="s">
        <v>324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174</v>
      </c>
      <c r="AU190" s="20" t="s">
        <v>84</v>
      </c>
    </row>
    <row r="191" s="13" customFormat="1">
      <c r="A191" s="13"/>
      <c r="B191" s="235"/>
      <c r="C191" s="236"/>
      <c r="D191" s="237" t="s">
        <v>176</v>
      </c>
      <c r="E191" s="238" t="s">
        <v>19</v>
      </c>
      <c r="F191" s="239" t="s">
        <v>708</v>
      </c>
      <c r="G191" s="236"/>
      <c r="H191" s="240">
        <v>147.09100000000001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176</v>
      </c>
      <c r="AU191" s="246" t="s">
        <v>84</v>
      </c>
      <c r="AV191" s="13" t="s">
        <v>84</v>
      </c>
      <c r="AW191" s="13" t="s">
        <v>36</v>
      </c>
      <c r="AX191" s="13" t="s">
        <v>82</v>
      </c>
      <c r="AY191" s="246" t="s">
        <v>165</v>
      </c>
    </row>
    <row r="192" s="2" customFormat="1" ht="16.5" customHeight="1">
      <c r="A192" s="41"/>
      <c r="B192" s="42"/>
      <c r="C192" s="217" t="s">
        <v>306</v>
      </c>
      <c r="D192" s="217" t="s">
        <v>167</v>
      </c>
      <c r="E192" s="218" t="s">
        <v>326</v>
      </c>
      <c r="F192" s="219" t="s">
        <v>327</v>
      </c>
      <c r="G192" s="220" t="s">
        <v>217</v>
      </c>
      <c r="H192" s="221">
        <v>133.77500000000001</v>
      </c>
      <c r="I192" s="222"/>
      <c r="J192" s="223">
        <f>ROUND(I192*H192,2)</f>
        <v>0</v>
      </c>
      <c r="K192" s="219" t="s">
        <v>171</v>
      </c>
      <c r="L192" s="47"/>
      <c r="M192" s="224" t="s">
        <v>19</v>
      </c>
      <c r="N192" s="225" t="s">
        <v>46</v>
      </c>
      <c r="O192" s="87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8" t="s">
        <v>172</v>
      </c>
      <c r="AT192" s="228" t="s">
        <v>167</v>
      </c>
      <c r="AU192" s="228" t="s">
        <v>84</v>
      </c>
      <c r="AY192" s="20" t="s">
        <v>165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20" t="s">
        <v>82</v>
      </c>
      <c r="BK192" s="229">
        <f>ROUND(I192*H192,2)</f>
        <v>0</v>
      </c>
      <c r="BL192" s="20" t="s">
        <v>172</v>
      </c>
      <c r="BM192" s="228" t="s">
        <v>713</v>
      </c>
    </row>
    <row r="193" s="2" customFormat="1">
      <c r="A193" s="41"/>
      <c r="B193" s="42"/>
      <c r="C193" s="43"/>
      <c r="D193" s="230" t="s">
        <v>174</v>
      </c>
      <c r="E193" s="43"/>
      <c r="F193" s="231" t="s">
        <v>329</v>
      </c>
      <c r="G193" s="43"/>
      <c r="H193" s="43"/>
      <c r="I193" s="232"/>
      <c r="J193" s="43"/>
      <c r="K193" s="43"/>
      <c r="L193" s="47"/>
      <c r="M193" s="233"/>
      <c r="N193" s="23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174</v>
      </c>
      <c r="AU193" s="20" t="s">
        <v>84</v>
      </c>
    </row>
    <row r="194" s="13" customFormat="1">
      <c r="A194" s="13"/>
      <c r="B194" s="235"/>
      <c r="C194" s="236"/>
      <c r="D194" s="237" t="s">
        <v>176</v>
      </c>
      <c r="E194" s="238" t="s">
        <v>19</v>
      </c>
      <c r="F194" s="239" t="s">
        <v>704</v>
      </c>
      <c r="G194" s="236"/>
      <c r="H194" s="240">
        <v>133.77500000000001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176</v>
      </c>
      <c r="AU194" s="246" t="s">
        <v>84</v>
      </c>
      <c r="AV194" s="13" t="s">
        <v>84</v>
      </c>
      <c r="AW194" s="13" t="s">
        <v>36</v>
      </c>
      <c r="AX194" s="13" t="s">
        <v>82</v>
      </c>
      <c r="AY194" s="246" t="s">
        <v>165</v>
      </c>
    </row>
    <row r="195" s="12" customFormat="1" ht="22.8" customHeight="1">
      <c r="A195" s="12"/>
      <c r="B195" s="201"/>
      <c r="C195" s="202"/>
      <c r="D195" s="203" t="s">
        <v>74</v>
      </c>
      <c r="E195" s="215" t="s">
        <v>206</v>
      </c>
      <c r="F195" s="215" t="s">
        <v>366</v>
      </c>
      <c r="G195" s="202"/>
      <c r="H195" s="202"/>
      <c r="I195" s="205"/>
      <c r="J195" s="216">
        <f>BK195</f>
        <v>0</v>
      </c>
      <c r="K195" s="202"/>
      <c r="L195" s="207"/>
      <c r="M195" s="208"/>
      <c r="N195" s="209"/>
      <c r="O195" s="209"/>
      <c r="P195" s="210">
        <f>SUM(P196:P247)</f>
        <v>0</v>
      </c>
      <c r="Q195" s="209"/>
      <c r="R195" s="210">
        <f>SUM(R196:R247)</f>
        <v>211.33320281999997</v>
      </c>
      <c r="S195" s="209"/>
      <c r="T195" s="211">
        <f>SUM(T196:T247)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2" t="s">
        <v>82</v>
      </c>
      <c r="AT195" s="213" t="s">
        <v>74</v>
      </c>
      <c r="AU195" s="213" t="s">
        <v>82</v>
      </c>
      <c r="AY195" s="212" t="s">
        <v>165</v>
      </c>
      <c r="BK195" s="214">
        <f>SUM(BK196:BK247)</f>
        <v>0</v>
      </c>
    </row>
    <row r="196" s="2" customFormat="1" ht="16.5" customHeight="1">
      <c r="A196" s="41"/>
      <c r="B196" s="42"/>
      <c r="C196" s="217" t="s">
        <v>311</v>
      </c>
      <c r="D196" s="217" t="s">
        <v>167</v>
      </c>
      <c r="E196" s="218" t="s">
        <v>368</v>
      </c>
      <c r="F196" s="219" t="s">
        <v>369</v>
      </c>
      <c r="G196" s="220" t="s">
        <v>217</v>
      </c>
      <c r="H196" s="221">
        <v>280.245</v>
      </c>
      <c r="I196" s="222"/>
      <c r="J196" s="223">
        <f>ROUND(I196*H196,2)</f>
        <v>0</v>
      </c>
      <c r="K196" s="219" t="s">
        <v>19</v>
      </c>
      <c r="L196" s="47"/>
      <c r="M196" s="224" t="s">
        <v>19</v>
      </c>
      <c r="N196" s="225" t="s">
        <v>46</v>
      </c>
      <c r="O196" s="87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172</v>
      </c>
      <c r="AT196" s="228" t="s">
        <v>167</v>
      </c>
      <c r="AU196" s="228" t="s">
        <v>84</v>
      </c>
      <c r="AY196" s="20" t="s">
        <v>165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82</v>
      </c>
      <c r="BK196" s="229">
        <f>ROUND(I196*H196,2)</f>
        <v>0</v>
      </c>
      <c r="BL196" s="20" t="s">
        <v>172</v>
      </c>
      <c r="BM196" s="228" t="s">
        <v>714</v>
      </c>
    </row>
    <row r="197" s="13" customFormat="1">
      <c r="A197" s="13"/>
      <c r="B197" s="235"/>
      <c r="C197" s="236"/>
      <c r="D197" s="237" t="s">
        <v>176</v>
      </c>
      <c r="E197" s="238" t="s">
        <v>19</v>
      </c>
      <c r="F197" s="239" t="s">
        <v>715</v>
      </c>
      <c r="G197" s="236"/>
      <c r="H197" s="240">
        <v>141.24500000000001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176</v>
      </c>
      <c r="AU197" s="246" t="s">
        <v>84</v>
      </c>
      <c r="AV197" s="13" t="s">
        <v>84</v>
      </c>
      <c r="AW197" s="13" t="s">
        <v>36</v>
      </c>
      <c r="AX197" s="13" t="s">
        <v>75</v>
      </c>
      <c r="AY197" s="246" t="s">
        <v>165</v>
      </c>
    </row>
    <row r="198" s="13" customFormat="1">
      <c r="A198" s="13"/>
      <c r="B198" s="235"/>
      <c r="C198" s="236"/>
      <c r="D198" s="237" t="s">
        <v>176</v>
      </c>
      <c r="E198" s="238" t="s">
        <v>19</v>
      </c>
      <c r="F198" s="239" t="s">
        <v>716</v>
      </c>
      <c r="G198" s="236"/>
      <c r="H198" s="240">
        <v>139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176</v>
      </c>
      <c r="AU198" s="246" t="s">
        <v>84</v>
      </c>
      <c r="AV198" s="13" t="s">
        <v>84</v>
      </c>
      <c r="AW198" s="13" t="s">
        <v>36</v>
      </c>
      <c r="AX198" s="13" t="s">
        <v>75</v>
      </c>
      <c r="AY198" s="246" t="s">
        <v>165</v>
      </c>
    </row>
    <row r="199" s="15" customFormat="1">
      <c r="A199" s="15"/>
      <c r="B199" s="257"/>
      <c r="C199" s="258"/>
      <c r="D199" s="237" t="s">
        <v>176</v>
      </c>
      <c r="E199" s="259" t="s">
        <v>19</v>
      </c>
      <c r="F199" s="260" t="s">
        <v>180</v>
      </c>
      <c r="G199" s="258"/>
      <c r="H199" s="261">
        <v>280.245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7" t="s">
        <v>176</v>
      </c>
      <c r="AU199" s="267" t="s">
        <v>84</v>
      </c>
      <c r="AV199" s="15" t="s">
        <v>172</v>
      </c>
      <c r="AW199" s="15" t="s">
        <v>36</v>
      </c>
      <c r="AX199" s="15" t="s">
        <v>82</v>
      </c>
      <c r="AY199" s="267" t="s">
        <v>165</v>
      </c>
    </row>
    <row r="200" s="2" customFormat="1" ht="21.75" customHeight="1">
      <c r="A200" s="41"/>
      <c r="B200" s="42"/>
      <c r="C200" s="217" t="s">
        <v>7</v>
      </c>
      <c r="D200" s="217" t="s">
        <v>167</v>
      </c>
      <c r="E200" s="218" t="s">
        <v>376</v>
      </c>
      <c r="F200" s="219" t="s">
        <v>377</v>
      </c>
      <c r="G200" s="220" t="s">
        <v>217</v>
      </c>
      <c r="H200" s="221">
        <v>75</v>
      </c>
      <c r="I200" s="222"/>
      <c r="J200" s="223">
        <f>ROUND(I200*H200,2)</f>
        <v>0</v>
      </c>
      <c r="K200" s="219" t="s">
        <v>171</v>
      </c>
      <c r="L200" s="47"/>
      <c r="M200" s="224" t="s">
        <v>19</v>
      </c>
      <c r="N200" s="225" t="s">
        <v>46</v>
      </c>
      <c r="O200" s="87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8" t="s">
        <v>172</v>
      </c>
      <c r="AT200" s="228" t="s">
        <v>167</v>
      </c>
      <c r="AU200" s="228" t="s">
        <v>84</v>
      </c>
      <c r="AY200" s="20" t="s">
        <v>165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20" t="s">
        <v>82</v>
      </c>
      <c r="BK200" s="229">
        <f>ROUND(I200*H200,2)</f>
        <v>0</v>
      </c>
      <c r="BL200" s="20" t="s">
        <v>172</v>
      </c>
      <c r="BM200" s="228" t="s">
        <v>717</v>
      </c>
    </row>
    <row r="201" s="2" customFormat="1">
      <c r="A201" s="41"/>
      <c r="B201" s="42"/>
      <c r="C201" s="43"/>
      <c r="D201" s="230" t="s">
        <v>174</v>
      </c>
      <c r="E201" s="43"/>
      <c r="F201" s="231" t="s">
        <v>379</v>
      </c>
      <c r="G201" s="43"/>
      <c r="H201" s="43"/>
      <c r="I201" s="232"/>
      <c r="J201" s="43"/>
      <c r="K201" s="43"/>
      <c r="L201" s="47"/>
      <c r="M201" s="233"/>
      <c r="N201" s="23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174</v>
      </c>
      <c r="AU201" s="20" t="s">
        <v>84</v>
      </c>
    </row>
    <row r="202" s="13" customFormat="1">
      <c r="A202" s="13"/>
      <c r="B202" s="235"/>
      <c r="C202" s="236"/>
      <c r="D202" s="237" t="s">
        <v>176</v>
      </c>
      <c r="E202" s="238" t="s">
        <v>19</v>
      </c>
      <c r="F202" s="239" t="s">
        <v>718</v>
      </c>
      <c r="G202" s="236"/>
      <c r="H202" s="240">
        <v>75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176</v>
      </c>
      <c r="AU202" s="246" t="s">
        <v>84</v>
      </c>
      <c r="AV202" s="13" t="s">
        <v>84</v>
      </c>
      <c r="AW202" s="13" t="s">
        <v>36</v>
      </c>
      <c r="AX202" s="13" t="s">
        <v>82</v>
      </c>
      <c r="AY202" s="246" t="s">
        <v>165</v>
      </c>
    </row>
    <row r="203" s="2" customFormat="1" ht="33" customHeight="1">
      <c r="A203" s="41"/>
      <c r="B203" s="42"/>
      <c r="C203" s="217" t="s">
        <v>320</v>
      </c>
      <c r="D203" s="217" t="s">
        <v>167</v>
      </c>
      <c r="E203" s="218" t="s">
        <v>382</v>
      </c>
      <c r="F203" s="219" t="s">
        <v>383</v>
      </c>
      <c r="G203" s="220" t="s">
        <v>217</v>
      </c>
      <c r="H203" s="221">
        <v>280.245</v>
      </c>
      <c r="I203" s="222"/>
      <c r="J203" s="223">
        <f>ROUND(I203*H203,2)</f>
        <v>0</v>
      </c>
      <c r="K203" s="219" t="s">
        <v>19</v>
      </c>
      <c r="L203" s="47"/>
      <c r="M203" s="224" t="s">
        <v>19</v>
      </c>
      <c r="N203" s="225" t="s">
        <v>46</v>
      </c>
      <c r="O203" s="87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8" t="s">
        <v>172</v>
      </c>
      <c r="AT203" s="228" t="s">
        <v>167</v>
      </c>
      <c r="AU203" s="228" t="s">
        <v>84</v>
      </c>
      <c r="AY203" s="20" t="s">
        <v>165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20" t="s">
        <v>82</v>
      </c>
      <c r="BK203" s="229">
        <f>ROUND(I203*H203,2)</f>
        <v>0</v>
      </c>
      <c r="BL203" s="20" t="s">
        <v>172</v>
      </c>
      <c r="BM203" s="228" t="s">
        <v>719</v>
      </c>
    </row>
    <row r="204" s="13" customFormat="1">
      <c r="A204" s="13"/>
      <c r="B204" s="235"/>
      <c r="C204" s="236"/>
      <c r="D204" s="237" t="s">
        <v>176</v>
      </c>
      <c r="E204" s="238" t="s">
        <v>19</v>
      </c>
      <c r="F204" s="239" t="s">
        <v>720</v>
      </c>
      <c r="G204" s="236"/>
      <c r="H204" s="240">
        <v>280.245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176</v>
      </c>
      <c r="AU204" s="246" t="s">
        <v>84</v>
      </c>
      <c r="AV204" s="13" t="s">
        <v>84</v>
      </c>
      <c r="AW204" s="13" t="s">
        <v>36</v>
      </c>
      <c r="AX204" s="13" t="s">
        <v>82</v>
      </c>
      <c r="AY204" s="246" t="s">
        <v>165</v>
      </c>
    </row>
    <row r="205" s="2" customFormat="1" ht="24.15" customHeight="1">
      <c r="A205" s="41"/>
      <c r="B205" s="42"/>
      <c r="C205" s="217" t="s">
        <v>325</v>
      </c>
      <c r="D205" s="217" t="s">
        <v>167</v>
      </c>
      <c r="E205" s="218" t="s">
        <v>387</v>
      </c>
      <c r="F205" s="219" t="s">
        <v>388</v>
      </c>
      <c r="G205" s="220" t="s">
        <v>217</v>
      </c>
      <c r="H205" s="221">
        <v>75</v>
      </c>
      <c r="I205" s="222"/>
      <c r="J205" s="223">
        <f>ROUND(I205*H205,2)</f>
        <v>0</v>
      </c>
      <c r="K205" s="219" t="s">
        <v>171</v>
      </c>
      <c r="L205" s="47"/>
      <c r="M205" s="224" t="s">
        <v>19</v>
      </c>
      <c r="N205" s="225" t="s">
        <v>46</v>
      </c>
      <c r="O205" s="87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172</v>
      </c>
      <c r="AT205" s="228" t="s">
        <v>167</v>
      </c>
      <c r="AU205" s="228" t="s">
        <v>84</v>
      </c>
      <c r="AY205" s="20" t="s">
        <v>165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82</v>
      </c>
      <c r="BK205" s="229">
        <f>ROUND(I205*H205,2)</f>
        <v>0</v>
      </c>
      <c r="BL205" s="20" t="s">
        <v>172</v>
      </c>
      <c r="BM205" s="228" t="s">
        <v>721</v>
      </c>
    </row>
    <row r="206" s="2" customFormat="1">
      <c r="A206" s="41"/>
      <c r="B206" s="42"/>
      <c r="C206" s="43"/>
      <c r="D206" s="230" t="s">
        <v>174</v>
      </c>
      <c r="E206" s="43"/>
      <c r="F206" s="231" t="s">
        <v>390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174</v>
      </c>
      <c r="AU206" s="20" t="s">
        <v>84</v>
      </c>
    </row>
    <row r="207" s="13" customFormat="1">
      <c r="A207" s="13"/>
      <c r="B207" s="235"/>
      <c r="C207" s="236"/>
      <c r="D207" s="237" t="s">
        <v>176</v>
      </c>
      <c r="E207" s="238" t="s">
        <v>19</v>
      </c>
      <c r="F207" s="239" t="s">
        <v>722</v>
      </c>
      <c r="G207" s="236"/>
      <c r="H207" s="240">
        <v>75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176</v>
      </c>
      <c r="AU207" s="246" t="s">
        <v>84</v>
      </c>
      <c r="AV207" s="13" t="s">
        <v>84</v>
      </c>
      <c r="AW207" s="13" t="s">
        <v>36</v>
      </c>
      <c r="AX207" s="13" t="s">
        <v>82</v>
      </c>
      <c r="AY207" s="246" t="s">
        <v>165</v>
      </c>
    </row>
    <row r="208" s="14" customFormat="1">
      <c r="A208" s="14"/>
      <c r="B208" s="247"/>
      <c r="C208" s="248"/>
      <c r="D208" s="237" t="s">
        <v>176</v>
      </c>
      <c r="E208" s="249" t="s">
        <v>19</v>
      </c>
      <c r="F208" s="250" t="s">
        <v>697</v>
      </c>
      <c r="G208" s="248"/>
      <c r="H208" s="249" t="s">
        <v>19</v>
      </c>
      <c r="I208" s="251"/>
      <c r="J208" s="248"/>
      <c r="K208" s="248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176</v>
      </c>
      <c r="AU208" s="256" t="s">
        <v>84</v>
      </c>
      <c r="AV208" s="14" t="s">
        <v>82</v>
      </c>
      <c r="AW208" s="14" t="s">
        <v>36</v>
      </c>
      <c r="AX208" s="14" t="s">
        <v>75</v>
      </c>
      <c r="AY208" s="256" t="s">
        <v>165</v>
      </c>
    </row>
    <row r="209" s="2" customFormat="1" ht="24.15" customHeight="1">
      <c r="A209" s="41"/>
      <c r="B209" s="42"/>
      <c r="C209" s="217" t="s">
        <v>331</v>
      </c>
      <c r="D209" s="217" t="s">
        <v>167</v>
      </c>
      <c r="E209" s="218" t="s">
        <v>393</v>
      </c>
      <c r="F209" s="219" t="s">
        <v>394</v>
      </c>
      <c r="G209" s="220" t="s">
        <v>217</v>
      </c>
      <c r="H209" s="221">
        <v>540.38</v>
      </c>
      <c r="I209" s="222"/>
      <c r="J209" s="223">
        <f>ROUND(I209*H209,2)</f>
        <v>0</v>
      </c>
      <c r="K209" s="219" t="s">
        <v>171</v>
      </c>
      <c r="L209" s="47"/>
      <c r="M209" s="224" t="s">
        <v>19</v>
      </c>
      <c r="N209" s="225" t="s">
        <v>46</v>
      </c>
      <c r="O209" s="87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8" t="s">
        <v>172</v>
      </c>
      <c r="AT209" s="228" t="s">
        <v>167</v>
      </c>
      <c r="AU209" s="228" t="s">
        <v>84</v>
      </c>
      <c r="AY209" s="20" t="s">
        <v>165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20" t="s">
        <v>82</v>
      </c>
      <c r="BK209" s="229">
        <f>ROUND(I209*H209,2)</f>
        <v>0</v>
      </c>
      <c r="BL209" s="20" t="s">
        <v>172</v>
      </c>
      <c r="BM209" s="228" t="s">
        <v>723</v>
      </c>
    </row>
    <row r="210" s="2" customFormat="1">
      <c r="A210" s="41"/>
      <c r="B210" s="42"/>
      <c r="C210" s="43"/>
      <c r="D210" s="230" t="s">
        <v>174</v>
      </c>
      <c r="E210" s="43"/>
      <c r="F210" s="231" t="s">
        <v>396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174</v>
      </c>
      <c r="AU210" s="20" t="s">
        <v>84</v>
      </c>
    </row>
    <row r="211" s="13" customFormat="1">
      <c r="A211" s="13"/>
      <c r="B211" s="235"/>
      <c r="C211" s="236"/>
      <c r="D211" s="237" t="s">
        <v>176</v>
      </c>
      <c r="E211" s="238" t="s">
        <v>19</v>
      </c>
      <c r="F211" s="239" t="s">
        <v>724</v>
      </c>
      <c r="G211" s="236"/>
      <c r="H211" s="240">
        <v>540.38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176</v>
      </c>
      <c r="AU211" s="246" t="s">
        <v>84</v>
      </c>
      <c r="AV211" s="13" t="s">
        <v>84</v>
      </c>
      <c r="AW211" s="13" t="s">
        <v>36</v>
      </c>
      <c r="AX211" s="13" t="s">
        <v>82</v>
      </c>
      <c r="AY211" s="246" t="s">
        <v>165</v>
      </c>
    </row>
    <row r="212" s="14" customFormat="1">
      <c r="A212" s="14"/>
      <c r="B212" s="247"/>
      <c r="C212" s="248"/>
      <c r="D212" s="237" t="s">
        <v>176</v>
      </c>
      <c r="E212" s="249" t="s">
        <v>19</v>
      </c>
      <c r="F212" s="250" t="s">
        <v>697</v>
      </c>
      <c r="G212" s="248"/>
      <c r="H212" s="249" t="s">
        <v>19</v>
      </c>
      <c r="I212" s="251"/>
      <c r="J212" s="248"/>
      <c r="K212" s="248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176</v>
      </c>
      <c r="AU212" s="256" t="s">
        <v>84</v>
      </c>
      <c r="AV212" s="14" t="s">
        <v>82</v>
      </c>
      <c r="AW212" s="14" t="s">
        <v>36</v>
      </c>
      <c r="AX212" s="14" t="s">
        <v>75</v>
      </c>
      <c r="AY212" s="256" t="s">
        <v>165</v>
      </c>
    </row>
    <row r="213" s="2" customFormat="1" ht="37.8" customHeight="1">
      <c r="A213" s="41"/>
      <c r="B213" s="42"/>
      <c r="C213" s="217" t="s">
        <v>337</v>
      </c>
      <c r="D213" s="217" t="s">
        <v>167</v>
      </c>
      <c r="E213" s="218" t="s">
        <v>399</v>
      </c>
      <c r="F213" s="219" t="s">
        <v>400</v>
      </c>
      <c r="G213" s="220" t="s">
        <v>217</v>
      </c>
      <c r="H213" s="221">
        <v>580.70699999999999</v>
      </c>
      <c r="I213" s="222"/>
      <c r="J213" s="223">
        <f>ROUND(I213*H213,2)</f>
        <v>0</v>
      </c>
      <c r="K213" s="219" t="s">
        <v>171</v>
      </c>
      <c r="L213" s="47"/>
      <c r="M213" s="224" t="s">
        <v>19</v>
      </c>
      <c r="N213" s="225" t="s">
        <v>46</v>
      </c>
      <c r="O213" s="87"/>
      <c r="P213" s="226">
        <f>O213*H213</f>
        <v>0</v>
      </c>
      <c r="Q213" s="226">
        <v>0.17726</v>
      </c>
      <c r="R213" s="226">
        <f>Q213*H213</f>
        <v>102.93612281999999</v>
      </c>
      <c r="S213" s="226">
        <v>0</v>
      </c>
      <c r="T213" s="22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172</v>
      </c>
      <c r="AT213" s="228" t="s">
        <v>167</v>
      </c>
      <c r="AU213" s="228" t="s">
        <v>84</v>
      </c>
      <c r="AY213" s="20" t="s">
        <v>165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20" t="s">
        <v>82</v>
      </c>
      <c r="BK213" s="229">
        <f>ROUND(I213*H213,2)</f>
        <v>0</v>
      </c>
      <c r="BL213" s="20" t="s">
        <v>172</v>
      </c>
      <c r="BM213" s="228" t="s">
        <v>725</v>
      </c>
    </row>
    <row r="214" s="2" customFormat="1">
      <c r="A214" s="41"/>
      <c r="B214" s="42"/>
      <c r="C214" s="43"/>
      <c r="D214" s="230" t="s">
        <v>174</v>
      </c>
      <c r="E214" s="43"/>
      <c r="F214" s="231" t="s">
        <v>402</v>
      </c>
      <c r="G214" s="43"/>
      <c r="H214" s="43"/>
      <c r="I214" s="232"/>
      <c r="J214" s="43"/>
      <c r="K214" s="43"/>
      <c r="L214" s="47"/>
      <c r="M214" s="233"/>
      <c r="N214" s="23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174</v>
      </c>
      <c r="AU214" s="20" t="s">
        <v>84</v>
      </c>
    </row>
    <row r="215" s="13" customFormat="1">
      <c r="A215" s="13"/>
      <c r="B215" s="235"/>
      <c r="C215" s="236"/>
      <c r="D215" s="237" t="s">
        <v>176</v>
      </c>
      <c r="E215" s="238" t="s">
        <v>19</v>
      </c>
      <c r="F215" s="239" t="s">
        <v>726</v>
      </c>
      <c r="G215" s="236"/>
      <c r="H215" s="240">
        <v>580.70699999999999</v>
      </c>
      <c r="I215" s="241"/>
      <c r="J215" s="236"/>
      <c r="K215" s="236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176</v>
      </c>
      <c r="AU215" s="246" t="s">
        <v>84</v>
      </c>
      <c r="AV215" s="13" t="s">
        <v>84</v>
      </c>
      <c r="AW215" s="13" t="s">
        <v>36</v>
      </c>
      <c r="AX215" s="13" t="s">
        <v>75</v>
      </c>
      <c r="AY215" s="246" t="s">
        <v>165</v>
      </c>
    </row>
    <row r="216" s="14" customFormat="1">
      <c r="A216" s="14"/>
      <c r="B216" s="247"/>
      <c r="C216" s="248"/>
      <c r="D216" s="237" t="s">
        <v>176</v>
      </c>
      <c r="E216" s="249" t="s">
        <v>19</v>
      </c>
      <c r="F216" s="250" t="s">
        <v>697</v>
      </c>
      <c r="G216" s="248"/>
      <c r="H216" s="249" t="s">
        <v>19</v>
      </c>
      <c r="I216" s="251"/>
      <c r="J216" s="248"/>
      <c r="K216" s="248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176</v>
      </c>
      <c r="AU216" s="256" t="s">
        <v>84</v>
      </c>
      <c r="AV216" s="14" t="s">
        <v>82</v>
      </c>
      <c r="AW216" s="14" t="s">
        <v>36</v>
      </c>
      <c r="AX216" s="14" t="s">
        <v>75</v>
      </c>
      <c r="AY216" s="256" t="s">
        <v>165</v>
      </c>
    </row>
    <row r="217" s="15" customFormat="1">
      <c r="A217" s="15"/>
      <c r="B217" s="257"/>
      <c r="C217" s="258"/>
      <c r="D217" s="237" t="s">
        <v>176</v>
      </c>
      <c r="E217" s="259" t="s">
        <v>19</v>
      </c>
      <c r="F217" s="260" t="s">
        <v>180</v>
      </c>
      <c r="G217" s="258"/>
      <c r="H217" s="261">
        <v>580.70699999999999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176</v>
      </c>
      <c r="AU217" s="267" t="s">
        <v>84</v>
      </c>
      <c r="AV217" s="15" t="s">
        <v>172</v>
      </c>
      <c r="AW217" s="15" t="s">
        <v>36</v>
      </c>
      <c r="AX217" s="15" t="s">
        <v>82</v>
      </c>
      <c r="AY217" s="267" t="s">
        <v>165</v>
      </c>
    </row>
    <row r="218" s="2" customFormat="1" ht="37.8" customHeight="1">
      <c r="A218" s="41"/>
      <c r="B218" s="42"/>
      <c r="C218" s="217" t="s">
        <v>344</v>
      </c>
      <c r="D218" s="217" t="s">
        <v>167</v>
      </c>
      <c r="E218" s="218" t="s">
        <v>407</v>
      </c>
      <c r="F218" s="219" t="s">
        <v>408</v>
      </c>
      <c r="G218" s="220" t="s">
        <v>217</v>
      </c>
      <c r="H218" s="221">
        <v>831.56600000000003</v>
      </c>
      <c r="I218" s="222"/>
      <c r="J218" s="223">
        <f>ROUND(I218*H218,2)</f>
        <v>0</v>
      </c>
      <c r="K218" s="219" t="s">
        <v>171</v>
      </c>
      <c r="L218" s="47"/>
      <c r="M218" s="224" t="s">
        <v>19</v>
      </c>
      <c r="N218" s="225" t="s">
        <v>46</v>
      </c>
      <c r="O218" s="87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8" t="s">
        <v>172</v>
      </c>
      <c r="AT218" s="228" t="s">
        <v>167</v>
      </c>
      <c r="AU218" s="228" t="s">
        <v>84</v>
      </c>
      <c r="AY218" s="20" t="s">
        <v>165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20" t="s">
        <v>82</v>
      </c>
      <c r="BK218" s="229">
        <f>ROUND(I218*H218,2)</f>
        <v>0</v>
      </c>
      <c r="BL218" s="20" t="s">
        <v>172</v>
      </c>
      <c r="BM218" s="228" t="s">
        <v>727</v>
      </c>
    </row>
    <row r="219" s="2" customFormat="1">
      <c r="A219" s="41"/>
      <c r="B219" s="42"/>
      <c r="C219" s="43"/>
      <c r="D219" s="230" t="s">
        <v>174</v>
      </c>
      <c r="E219" s="43"/>
      <c r="F219" s="231" t="s">
        <v>410</v>
      </c>
      <c r="G219" s="43"/>
      <c r="H219" s="43"/>
      <c r="I219" s="232"/>
      <c r="J219" s="43"/>
      <c r="K219" s="43"/>
      <c r="L219" s="47"/>
      <c r="M219" s="233"/>
      <c r="N219" s="23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174</v>
      </c>
      <c r="AU219" s="20" t="s">
        <v>84</v>
      </c>
    </row>
    <row r="220" s="13" customFormat="1">
      <c r="A220" s="13"/>
      <c r="B220" s="235"/>
      <c r="C220" s="236"/>
      <c r="D220" s="237" t="s">
        <v>176</v>
      </c>
      <c r="E220" s="238" t="s">
        <v>19</v>
      </c>
      <c r="F220" s="239" t="s">
        <v>728</v>
      </c>
      <c r="G220" s="236"/>
      <c r="H220" s="240">
        <v>831.56600000000003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176</v>
      </c>
      <c r="AU220" s="246" t="s">
        <v>84</v>
      </c>
      <c r="AV220" s="13" t="s">
        <v>84</v>
      </c>
      <c r="AW220" s="13" t="s">
        <v>36</v>
      </c>
      <c r="AX220" s="13" t="s">
        <v>75</v>
      </c>
      <c r="AY220" s="246" t="s">
        <v>165</v>
      </c>
    </row>
    <row r="221" s="14" customFormat="1">
      <c r="A221" s="14"/>
      <c r="B221" s="247"/>
      <c r="C221" s="248"/>
      <c r="D221" s="237" t="s">
        <v>176</v>
      </c>
      <c r="E221" s="249" t="s">
        <v>19</v>
      </c>
      <c r="F221" s="250" t="s">
        <v>697</v>
      </c>
      <c r="G221" s="248"/>
      <c r="H221" s="249" t="s">
        <v>19</v>
      </c>
      <c r="I221" s="251"/>
      <c r="J221" s="248"/>
      <c r="K221" s="248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176</v>
      </c>
      <c r="AU221" s="256" t="s">
        <v>84</v>
      </c>
      <c r="AV221" s="14" t="s">
        <v>82</v>
      </c>
      <c r="AW221" s="14" t="s">
        <v>36</v>
      </c>
      <c r="AX221" s="14" t="s">
        <v>75</v>
      </c>
      <c r="AY221" s="256" t="s">
        <v>165</v>
      </c>
    </row>
    <row r="222" s="15" customFormat="1">
      <c r="A222" s="15"/>
      <c r="B222" s="257"/>
      <c r="C222" s="258"/>
      <c r="D222" s="237" t="s">
        <v>176</v>
      </c>
      <c r="E222" s="259" t="s">
        <v>19</v>
      </c>
      <c r="F222" s="260" t="s">
        <v>180</v>
      </c>
      <c r="G222" s="258"/>
      <c r="H222" s="261">
        <v>831.56600000000003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7" t="s">
        <v>176</v>
      </c>
      <c r="AU222" s="267" t="s">
        <v>84</v>
      </c>
      <c r="AV222" s="15" t="s">
        <v>172</v>
      </c>
      <c r="AW222" s="15" t="s">
        <v>36</v>
      </c>
      <c r="AX222" s="15" t="s">
        <v>82</v>
      </c>
      <c r="AY222" s="267" t="s">
        <v>165</v>
      </c>
    </row>
    <row r="223" s="2" customFormat="1" ht="16.5" customHeight="1">
      <c r="A223" s="41"/>
      <c r="B223" s="42"/>
      <c r="C223" s="268" t="s">
        <v>351</v>
      </c>
      <c r="D223" s="268" t="s">
        <v>242</v>
      </c>
      <c r="E223" s="269" t="s">
        <v>415</v>
      </c>
      <c r="F223" s="270" t="s">
        <v>416</v>
      </c>
      <c r="G223" s="271" t="s">
        <v>245</v>
      </c>
      <c r="H223" s="272">
        <v>52.726999999999997</v>
      </c>
      <c r="I223" s="273"/>
      <c r="J223" s="274">
        <f>ROUND(I223*H223,2)</f>
        <v>0</v>
      </c>
      <c r="K223" s="270" t="s">
        <v>171</v>
      </c>
      <c r="L223" s="275"/>
      <c r="M223" s="276" t="s">
        <v>19</v>
      </c>
      <c r="N223" s="277" t="s">
        <v>46</v>
      </c>
      <c r="O223" s="87"/>
      <c r="P223" s="226">
        <f>O223*H223</f>
        <v>0</v>
      </c>
      <c r="Q223" s="226">
        <v>1</v>
      </c>
      <c r="R223" s="226">
        <f>Q223*H223</f>
        <v>52.726999999999997</v>
      </c>
      <c r="S223" s="226">
        <v>0</v>
      </c>
      <c r="T223" s="22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8" t="s">
        <v>230</v>
      </c>
      <c r="AT223" s="228" t="s">
        <v>242</v>
      </c>
      <c r="AU223" s="228" t="s">
        <v>84</v>
      </c>
      <c r="AY223" s="20" t="s">
        <v>165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20" t="s">
        <v>82</v>
      </c>
      <c r="BK223" s="229">
        <f>ROUND(I223*H223,2)</f>
        <v>0</v>
      </c>
      <c r="BL223" s="20" t="s">
        <v>172</v>
      </c>
      <c r="BM223" s="228" t="s">
        <v>729</v>
      </c>
    </row>
    <row r="224" s="13" customFormat="1">
      <c r="A224" s="13"/>
      <c r="B224" s="235"/>
      <c r="C224" s="236"/>
      <c r="D224" s="237" t="s">
        <v>176</v>
      </c>
      <c r="E224" s="238" t="s">
        <v>19</v>
      </c>
      <c r="F224" s="239" t="s">
        <v>730</v>
      </c>
      <c r="G224" s="236"/>
      <c r="H224" s="240">
        <v>27.751000000000001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176</v>
      </c>
      <c r="AU224" s="246" t="s">
        <v>84</v>
      </c>
      <c r="AV224" s="13" t="s">
        <v>84</v>
      </c>
      <c r="AW224" s="13" t="s">
        <v>36</v>
      </c>
      <c r="AX224" s="13" t="s">
        <v>82</v>
      </c>
      <c r="AY224" s="246" t="s">
        <v>165</v>
      </c>
    </row>
    <row r="225" s="13" customFormat="1">
      <c r="A225" s="13"/>
      <c r="B225" s="235"/>
      <c r="C225" s="236"/>
      <c r="D225" s="237" t="s">
        <v>176</v>
      </c>
      <c r="E225" s="236"/>
      <c r="F225" s="239" t="s">
        <v>731</v>
      </c>
      <c r="G225" s="236"/>
      <c r="H225" s="240">
        <v>52.726999999999997</v>
      </c>
      <c r="I225" s="241"/>
      <c r="J225" s="236"/>
      <c r="K225" s="236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176</v>
      </c>
      <c r="AU225" s="246" t="s">
        <v>84</v>
      </c>
      <c r="AV225" s="13" t="s">
        <v>84</v>
      </c>
      <c r="AW225" s="13" t="s">
        <v>4</v>
      </c>
      <c r="AX225" s="13" t="s">
        <v>82</v>
      </c>
      <c r="AY225" s="246" t="s">
        <v>165</v>
      </c>
    </row>
    <row r="226" s="2" customFormat="1" ht="16.5" customHeight="1">
      <c r="A226" s="41"/>
      <c r="B226" s="42"/>
      <c r="C226" s="268" t="s">
        <v>358</v>
      </c>
      <c r="D226" s="268" t="s">
        <v>242</v>
      </c>
      <c r="E226" s="269" t="s">
        <v>423</v>
      </c>
      <c r="F226" s="270" t="s">
        <v>424</v>
      </c>
      <c r="G226" s="271" t="s">
        <v>245</v>
      </c>
      <c r="H226" s="272">
        <v>8.3160000000000007</v>
      </c>
      <c r="I226" s="273"/>
      <c r="J226" s="274">
        <f>ROUND(I226*H226,2)</f>
        <v>0</v>
      </c>
      <c r="K226" s="270" t="s">
        <v>171</v>
      </c>
      <c r="L226" s="275"/>
      <c r="M226" s="276" t="s">
        <v>19</v>
      </c>
      <c r="N226" s="277" t="s">
        <v>46</v>
      </c>
      <c r="O226" s="87"/>
      <c r="P226" s="226">
        <f>O226*H226</f>
        <v>0</v>
      </c>
      <c r="Q226" s="226">
        <v>1</v>
      </c>
      <c r="R226" s="226">
        <f>Q226*H226</f>
        <v>8.3160000000000007</v>
      </c>
      <c r="S226" s="226">
        <v>0</v>
      </c>
      <c r="T226" s="22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8" t="s">
        <v>230</v>
      </c>
      <c r="AT226" s="228" t="s">
        <v>242</v>
      </c>
      <c r="AU226" s="228" t="s">
        <v>84</v>
      </c>
      <c r="AY226" s="20" t="s">
        <v>165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0" t="s">
        <v>82</v>
      </c>
      <c r="BK226" s="229">
        <f>ROUND(I226*H226,2)</f>
        <v>0</v>
      </c>
      <c r="BL226" s="20" t="s">
        <v>172</v>
      </c>
      <c r="BM226" s="228" t="s">
        <v>732</v>
      </c>
    </row>
    <row r="227" s="13" customFormat="1">
      <c r="A227" s="13"/>
      <c r="B227" s="235"/>
      <c r="C227" s="236"/>
      <c r="D227" s="237" t="s">
        <v>176</v>
      </c>
      <c r="E227" s="238" t="s">
        <v>19</v>
      </c>
      <c r="F227" s="239" t="s">
        <v>733</v>
      </c>
      <c r="G227" s="236"/>
      <c r="H227" s="240">
        <v>207.892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176</v>
      </c>
      <c r="AU227" s="246" t="s">
        <v>84</v>
      </c>
      <c r="AV227" s="13" t="s">
        <v>84</v>
      </c>
      <c r="AW227" s="13" t="s">
        <v>36</v>
      </c>
      <c r="AX227" s="13" t="s">
        <v>82</v>
      </c>
      <c r="AY227" s="246" t="s">
        <v>165</v>
      </c>
    </row>
    <row r="228" s="13" customFormat="1">
      <c r="A228" s="13"/>
      <c r="B228" s="235"/>
      <c r="C228" s="236"/>
      <c r="D228" s="237" t="s">
        <v>176</v>
      </c>
      <c r="E228" s="236"/>
      <c r="F228" s="239" t="s">
        <v>734</v>
      </c>
      <c r="G228" s="236"/>
      <c r="H228" s="240">
        <v>8.3160000000000007</v>
      </c>
      <c r="I228" s="241"/>
      <c r="J228" s="236"/>
      <c r="K228" s="236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176</v>
      </c>
      <c r="AU228" s="246" t="s">
        <v>84</v>
      </c>
      <c r="AV228" s="13" t="s">
        <v>84</v>
      </c>
      <c r="AW228" s="13" t="s">
        <v>4</v>
      </c>
      <c r="AX228" s="13" t="s">
        <v>82</v>
      </c>
      <c r="AY228" s="246" t="s">
        <v>165</v>
      </c>
    </row>
    <row r="229" s="2" customFormat="1" ht="16.5" customHeight="1">
      <c r="A229" s="41"/>
      <c r="B229" s="42"/>
      <c r="C229" s="268" t="s">
        <v>367</v>
      </c>
      <c r="D229" s="268" t="s">
        <v>242</v>
      </c>
      <c r="E229" s="269" t="s">
        <v>429</v>
      </c>
      <c r="F229" s="270" t="s">
        <v>430</v>
      </c>
      <c r="G229" s="271" t="s">
        <v>245</v>
      </c>
      <c r="H229" s="272">
        <v>6.2370000000000001</v>
      </c>
      <c r="I229" s="273"/>
      <c r="J229" s="274">
        <f>ROUND(I229*H229,2)</f>
        <v>0</v>
      </c>
      <c r="K229" s="270" t="s">
        <v>171</v>
      </c>
      <c r="L229" s="275"/>
      <c r="M229" s="276" t="s">
        <v>19</v>
      </c>
      <c r="N229" s="277" t="s">
        <v>46</v>
      </c>
      <c r="O229" s="87"/>
      <c r="P229" s="226">
        <f>O229*H229</f>
        <v>0</v>
      </c>
      <c r="Q229" s="226">
        <v>1</v>
      </c>
      <c r="R229" s="226">
        <f>Q229*H229</f>
        <v>6.2370000000000001</v>
      </c>
      <c r="S229" s="226">
        <v>0</v>
      </c>
      <c r="T229" s="22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8" t="s">
        <v>230</v>
      </c>
      <c r="AT229" s="228" t="s">
        <v>242</v>
      </c>
      <c r="AU229" s="228" t="s">
        <v>84</v>
      </c>
      <c r="AY229" s="20" t="s">
        <v>165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20" t="s">
        <v>82</v>
      </c>
      <c r="BK229" s="229">
        <f>ROUND(I229*H229,2)</f>
        <v>0</v>
      </c>
      <c r="BL229" s="20" t="s">
        <v>172</v>
      </c>
      <c r="BM229" s="228" t="s">
        <v>735</v>
      </c>
    </row>
    <row r="230" s="13" customFormat="1">
      <c r="A230" s="13"/>
      <c r="B230" s="235"/>
      <c r="C230" s="236"/>
      <c r="D230" s="237" t="s">
        <v>176</v>
      </c>
      <c r="E230" s="238" t="s">
        <v>19</v>
      </c>
      <c r="F230" s="239" t="s">
        <v>733</v>
      </c>
      <c r="G230" s="236"/>
      <c r="H230" s="240">
        <v>207.892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176</v>
      </c>
      <c r="AU230" s="246" t="s">
        <v>84</v>
      </c>
      <c r="AV230" s="13" t="s">
        <v>84</v>
      </c>
      <c r="AW230" s="13" t="s">
        <v>36</v>
      </c>
      <c r="AX230" s="13" t="s">
        <v>82</v>
      </c>
      <c r="AY230" s="246" t="s">
        <v>165</v>
      </c>
    </row>
    <row r="231" s="13" customFormat="1">
      <c r="A231" s="13"/>
      <c r="B231" s="235"/>
      <c r="C231" s="236"/>
      <c r="D231" s="237" t="s">
        <v>176</v>
      </c>
      <c r="E231" s="236"/>
      <c r="F231" s="239" t="s">
        <v>736</v>
      </c>
      <c r="G231" s="236"/>
      <c r="H231" s="240">
        <v>6.2370000000000001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176</v>
      </c>
      <c r="AU231" s="246" t="s">
        <v>84</v>
      </c>
      <c r="AV231" s="13" t="s">
        <v>84</v>
      </c>
      <c r="AW231" s="13" t="s">
        <v>4</v>
      </c>
      <c r="AX231" s="13" t="s">
        <v>82</v>
      </c>
      <c r="AY231" s="246" t="s">
        <v>165</v>
      </c>
    </row>
    <row r="232" s="2" customFormat="1" ht="24.15" customHeight="1">
      <c r="A232" s="41"/>
      <c r="B232" s="42"/>
      <c r="C232" s="217" t="s">
        <v>375</v>
      </c>
      <c r="D232" s="217" t="s">
        <v>167</v>
      </c>
      <c r="E232" s="218" t="s">
        <v>434</v>
      </c>
      <c r="F232" s="219" t="s">
        <v>435</v>
      </c>
      <c r="G232" s="220" t="s">
        <v>217</v>
      </c>
      <c r="H232" s="221">
        <v>160.38</v>
      </c>
      <c r="I232" s="222"/>
      <c r="J232" s="223">
        <f>ROUND(I232*H232,2)</f>
        <v>0</v>
      </c>
      <c r="K232" s="219" t="s">
        <v>171</v>
      </c>
      <c r="L232" s="47"/>
      <c r="M232" s="224" t="s">
        <v>19</v>
      </c>
      <c r="N232" s="225" t="s">
        <v>46</v>
      </c>
      <c r="O232" s="87"/>
      <c r="P232" s="226">
        <f>O232*H232</f>
        <v>0</v>
      </c>
      <c r="Q232" s="226">
        <v>0.216</v>
      </c>
      <c r="R232" s="226">
        <f>Q232*H232</f>
        <v>34.64208</v>
      </c>
      <c r="S232" s="226">
        <v>0</v>
      </c>
      <c r="T232" s="22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8" t="s">
        <v>172</v>
      </c>
      <c r="AT232" s="228" t="s">
        <v>167</v>
      </c>
      <c r="AU232" s="228" t="s">
        <v>84</v>
      </c>
      <c r="AY232" s="20" t="s">
        <v>165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20" t="s">
        <v>82</v>
      </c>
      <c r="BK232" s="229">
        <f>ROUND(I232*H232,2)</f>
        <v>0</v>
      </c>
      <c r="BL232" s="20" t="s">
        <v>172</v>
      </c>
      <c r="BM232" s="228" t="s">
        <v>737</v>
      </c>
    </row>
    <row r="233" s="2" customFormat="1">
      <c r="A233" s="41"/>
      <c r="B233" s="42"/>
      <c r="C233" s="43"/>
      <c r="D233" s="230" t="s">
        <v>174</v>
      </c>
      <c r="E233" s="43"/>
      <c r="F233" s="231" t="s">
        <v>437</v>
      </c>
      <c r="G233" s="43"/>
      <c r="H233" s="43"/>
      <c r="I233" s="232"/>
      <c r="J233" s="43"/>
      <c r="K233" s="43"/>
      <c r="L233" s="47"/>
      <c r="M233" s="233"/>
      <c r="N233" s="23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174</v>
      </c>
      <c r="AU233" s="20" t="s">
        <v>84</v>
      </c>
    </row>
    <row r="234" s="13" customFormat="1">
      <c r="A234" s="13"/>
      <c r="B234" s="235"/>
      <c r="C234" s="236"/>
      <c r="D234" s="237" t="s">
        <v>176</v>
      </c>
      <c r="E234" s="238" t="s">
        <v>19</v>
      </c>
      <c r="F234" s="239" t="s">
        <v>738</v>
      </c>
      <c r="G234" s="236"/>
      <c r="H234" s="240">
        <v>160.38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176</v>
      </c>
      <c r="AU234" s="246" t="s">
        <v>84</v>
      </c>
      <c r="AV234" s="13" t="s">
        <v>84</v>
      </c>
      <c r="AW234" s="13" t="s">
        <v>36</v>
      </c>
      <c r="AX234" s="13" t="s">
        <v>82</v>
      </c>
      <c r="AY234" s="246" t="s">
        <v>165</v>
      </c>
    </row>
    <row r="235" s="14" customFormat="1">
      <c r="A235" s="14"/>
      <c r="B235" s="247"/>
      <c r="C235" s="248"/>
      <c r="D235" s="237" t="s">
        <v>176</v>
      </c>
      <c r="E235" s="249" t="s">
        <v>19</v>
      </c>
      <c r="F235" s="250" t="s">
        <v>697</v>
      </c>
      <c r="G235" s="248"/>
      <c r="H235" s="249" t="s">
        <v>19</v>
      </c>
      <c r="I235" s="251"/>
      <c r="J235" s="248"/>
      <c r="K235" s="248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176</v>
      </c>
      <c r="AU235" s="256" t="s">
        <v>84</v>
      </c>
      <c r="AV235" s="14" t="s">
        <v>82</v>
      </c>
      <c r="AW235" s="14" t="s">
        <v>36</v>
      </c>
      <c r="AX235" s="14" t="s">
        <v>75</v>
      </c>
      <c r="AY235" s="256" t="s">
        <v>165</v>
      </c>
    </row>
    <row r="236" s="2" customFormat="1" ht="21.75" customHeight="1">
      <c r="A236" s="41"/>
      <c r="B236" s="42"/>
      <c r="C236" s="217" t="s">
        <v>381</v>
      </c>
      <c r="D236" s="217" t="s">
        <v>167</v>
      </c>
      <c r="E236" s="218" t="s">
        <v>440</v>
      </c>
      <c r="F236" s="219" t="s">
        <v>441</v>
      </c>
      <c r="G236" s="220" t="s">
        <v>217</v>
      </c>
      <c r="H236" s="221">
        <v>75</v>
      </c>
      <c r="I236" s="222"/>
      <c r="J236" s="223">
        <f>ROUND(I236*H236,2)</f>
        <v>0</v>
      </c>
      <c r="K236" s="219" t="s">
        <v>19</v>
      </c>
      <c r="L236" s="47"/>
      <c r="M236" s="224" t="s">
        <v>19</v>
      </c>
      <c r="N236" s="225" t="s">
        <v>46</v>
      </c>
      <c r="O236" s="87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8" t="s">
        <v>172</v>
      </c>
      <c r="AT236" s="228" t="s">
        <v>167</v>
      </c>
      <c r="AU236" s="228" t="s">
        <v>84</v>
      </c>
      <c r="AY236" s="20" t="s">
        <v>165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20" t="s">
        <v>82</v>
      </c>
      <c r="BK236" s="229">
        <f>ROUND(I236*H236,2)</f>
        <v>0</v>
      </c>
      <c r="BL236" s="20" t="s">
        <v>172</v>
      </c>
      <c r="BM236" s="228" t="s">
        <v>739</v>
      </c>
    </row>
    <row r="237" s="13" customFormat="1">
      <c r="A237" s="13"/>
      <c r="B237" s="235"/>
      <c r="C237" s="236"/>
      <c r="D237" s="237" t="s">
        <v>176</v>
      </c>
      <c r="E237" s="238" t="s">
        <v>19</v>
      </c>
      <c r="F237" s="239" t="s">
        <v>718</v>
      </c>
      <c r="G237" s="236"/>
      <c r="H237" s="240">
        <v>75</v>
      </c>
      <c r="I237" s="241"/>
      <c r="J237" s="236"/>
      <c r="K237" s="236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176</v>
      </c>
      <c r="AU237" s="246" t="s">
        <v>84</v>
      </c>
      <c r="AV237" s="13" t="s">
        <v>84</v>
      </c>
      <c r="AW237" s="13" t="s">
        <v>36</v>
      </c>
      <c r="AX237" s="13" t="s">
        <v>82</v>
      </c>
      <c r="AY237" s="246" t="s">
        <v>165</v>
      </c>
    </row>
    <row r="238" s="2" customFormat="1" ht="16.5" customHeight="1">
      <c r="A238" s="41"/>
      <c r="B238" s="42"/>
      <c r="C238" s="217" t="s">
        <v>386</v>
      </c>
      <c r="D238" s="217" t="s">
        <v>167</v>
      </c>
      <c r="E238" s="218" t="s">
        <v>444</v>
      </c>
      <c r="F238" s="219" t="s">
        <v>445</v>
      </c>
      <c r="G238" s="220" t="s">
        <v>340</v>
      </c>
      <c r="H238" s="221">
        <v>18.5</v>
      </c>
      <c r="I238" s="222"/>
      <c r="J238" s="223">
        <f>ROUND(I238*H238,2)</f>
        <v>0</v>
      </c>
      <c r="K238" s="219" t="s">
        <v>19</v>
      </c>
      <c r="L238" s="47"/>
      <c r="M238" s="224" t="s">
        <v>19</v>
      </c>
      <c r="N238" s="225" t="s">
        <v>46</v>
      </c>
      <c r="O238" s="87"/>
      <c r="P238" s="226">
        <f>O238*H238</f>
        <v>0</v>
      </c>
      <c r="Q238" s="226">
        <v>0.34999999999999998</v>
      </c>
      <c r="R238" s="226">
        <f>Q238*H238</f>
        <v>6.4749999999999996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172</v>
      </c>
      <c r="AT238" s="228" t="s">
        <v>167</v>
      </c>
      <c r="AU238" s="228" t="s">
        <v>84</v>
      </c>
      <c r="AY238" s="20" t="s">
        <v>165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0" t="s">
        <v>82</v>
      </c>
      <c r="BK238" s="229">
        <f>ROUND(I238*H238,2)</f>
        <v>0</v>
      </c>
      <c r="BL238" s="20" t="s">
        <v>172</v>
      </c>
      <c r="BM238" s="228" t="s">
        <v>740</v>
      </c>
    </row>
    <row r="239" s="13" customFormat="1">
      <c r="A239" s="13"/>
      <c r="B239" s="235"/>
      <c r="C239" s="236"/>
      <c r="D239" s="237" t="s">
        <v>176</v>
      </c>
      <c r="E239" s="238" t="s">
        <v>19</v>
      </c>
      <c r="F239" s="239" t="s">
        <v>741</v>
      </c>
      <c r="G239" s="236"/>
      <c r="H239" s="240">
        <v>18.5</v>
      </c>
      <c r="I239" s="241"/>
      <c r="J239" s="236"/>
      <c r="K239" s="236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176</v>
      </c>
      <c r="AU239" s="246" t="s">
        <v>84</v>
      </c>
      <c r="AV239" s="13" t="s">
        <v>84</v>
      </c>
      <c r="AW239" s="13" t="s">
        <v>36</v>
      </c>
      <c r="AX239" s="13" t="s">
        <v>82</v>
      </c>
      <c r="AY239" s="246" t="s">
        <v>165</v>
      </c>
    </row>
    <row r="240" s="14" customFormat="1">
      <c r="A240" s="14"/>
      <c r="B240" s="247"/>
      <c r="C240" s="248"/>
      <c r="D240" s="237" t="s">
        <v>176</v>
      </c>
      <c r="E240" s="249" t="s">
        <v>19</v>
      </c>
      <c r="F240" s="250" t="s">
        <v>697</v>
      </c>
      <c r="G240" s="248"/>
      <c r="H240" s="249" t="s">
        <v>19</v>
      </c>
      <c r="I240" s="251"/>
      <c r="J240" s="248"/>
      <c r="K240" s="248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176</v>
      </c>
      <c r="AU240" s="256" t="s">
        <v>84</v>
      </c>
      <c r="AV240" s="14" t="s">
        <v>82</v>
      </c>
      <c r="AW240" s="14" t="s">
        <v>36</v>
      </c>
      <c r="AX240" s="14" t="s">
        <v>75</v>
      </c>
      <c r="AY240" s="256" t="s">
        <v>165</v>
      </c>
    </row>
    <row r="241" s="2" customFormat="1" ht="16.5" customHeight="1">
      <c r="A241" s="41"/>
      <c r="B241" s="42"/>
      <c r="C241" s="217" t="s">
        <v>392</v>
      </c>
      <c r="D241" s="217" t="s">
        <v>167</v>
      </c>
      <c r="E241" s="218" t="s">
        <v>449</v>
      </c>
      <c r="F241" s="219" t="s">
        <v>450</v>
      </c>
      <c r="G241" s="220" t="s">
        <v>217</v>
      </c>
      <c r="H241" s="221">
        <v>523.14999999999998</v>
      </c>
      <c r="I241" s="222"/>
      <c r="J241" s="223">
        <f>ROUND(I241*H241,2)</f>
        <v>0</v>
      </c>
      <c r="K241" s="219" t="s">
        <v>171</v>
      </c>
      <c r="L241" s="47"/>
      <c r="M241" s="224" t="s">
        <v>19</v>
      </c>
      <c r="N241" s="225" t="s">
        <v>46</v>
      </c>
      <c r="O241" s="87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8" t="s">
        <v>172</v>
      </c>
      <c r="AT241" s="228" t="s">
        <v>167</v>
      </c>
      <c r="AU241" s="228" t="s">
        <v>84</v>
      </c>
      <c r="AY241" s="20" t="s">
        <v>165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20" t="s">
        <v>82</v>
      </c>
      <c r="BK241" s="229">
        <f>ROUND(I241*H241,2)</f>
        <v>0</v>
      </c>
      <c r="BL241" s="20" t="s">
        <v>172</v>
      </c>
      <c r="BM241" s="228" t="s">
        <v>742</v>
      </c>
    </row>
    <row r="242" s="2" customFormat="1">
      <c r="A242" s="41"/>
      <c r="B242" s="42"/>
      <c r="C242" s="43"/>
      <c r="D242" s="230" t="s">
        <v>174</v>
      </c>
      <c r="E242" s="43"/>
      <c r="F242" s="231" t="s">
        <v>452</v>
      </c>
      <c r="G242" s="43"/>
      <c r="H242" s="43"/>
      <c r="I242" s="232"/>
      <c r="J242" s="43"/>
      <c r="K242" s="43"/>
      <c r="L242" s="47"/>
      <c r="M242" s="233"/>
      <c r="N242" s="23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174</v>
      </c>
      <c r="AU242" s="20" t="s">
        <v>84</v>
      </c>
    </row>
    <row r="243" s="13" customFormat="1">
      <c r="A243" s="13"/>
      <c r="B243" s="235"/>
      <c r="C243" s="236"/>
      <c r="D243" s="237" t="s">
        <v>176</v>
      </c>
      <c r="E243" s="238" t="s">
        <v>19</v>
      </c>
      <c r="F243" s="239" t="s">
        <v>743</v>
      </c>
      <c r="G243" s="236"/>
      <c r="H243" s="240">
        <v>523.14999999999998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176</v>
      </c>
      <c r="AU243" s="246" t="s">
        <v>84</v>
      </c>
      <c r="AV243" s="13" t="s">
        <v>84</v>
      </c>
      <c r="AW243" s="13" t="s">
        <v>36</v>
      </c>
      <c r="AX243" s="13" t="s">
        <v>82</v>
      </c>
      <c r="AY243" s="246" t="s">
        <v>165</v>
      </c>
    </row>
    <row r="244" s="2" customFormat="1" ht="24.15" customHeight="1">
      <c r="A244" s="41"/>
      <c r="B244" s="42"/>
      <c r="C244" s="217" t="s">
        <v>398</v>
      </c>
      <c r="D244" s="217" t="s">
        <v>167</v>
      </c>
      <c r="E244" s="218" t="s">
        <v>455</v>
      </c>
      <c r="F244" s="219" t="s">
        <v>456</v>
      </c>
      <c r="G244" s="220" t="s">
        <v>217</v>
      </c>
      <c r="H244" s="221">
        <v>523.14999999999998</v>
      </c>
      <c r="I244" s="222"/>
      <c r="J244" s="223">
        <f>ROUND(I244*H244,2)</f>
        <v>0</v>
      </c>
      <c r="K244" s="219" t="s">
        <v>171</v>
      </c>
      <c r="L244" s="47"/>
      <c r="M244" s="224" t="s">
        <v>19</v>
      </c>
      <c r="N244" s="225" t="s">
        <v>46</v>
      </c>
      <c r="O244" s="87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8" t="s">
        <v>172</v>
      </c>
      <c r="AT244" s="228" t="s">
        <v>167</v>
      </c>
      <c r="AU244" s="228" t="s">
        <v>84</v>
      </c>
      <c r="AY244" s="20" t="s">
        <v>165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20" t="s">
        <v>82</v>
      </c>
      <c r="BK244" s="229">
        <f>ROUND(I244*H244,2)</f>
        <v>0</v>
      </c>
      <c r="BL244" s="20" t="s">
        <v>172</v>
      </c>
      <c r="BM244" s="228" t="s">
        <v>744</v>
      </c>
    </row>
    <row r="245" s="2" customFormat="1">
      <c r="A245" s="41"/>
      <c r="B245" s="42"/>
      <c r="C245" s="43"/>
      <c r="D245" s="230" t="s">
        <v>174</v>
      </c>
      <c r="E245" s="43"/>
      <c r="F245" s="231" t="s">
        <v>458</v>
      </c>
      <c r="G245" s="43"/>
      <c r="H245" s="43"/>
      <c r="I245" s="232"/>
      <c r="J245" s="43"/>
      <c r="K245" s="43"/>
      <c r="L245" s="47"/>
      <c r="M245" s="233"/>
      <c r="N245" s="23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174</v>
      </c>
      <c r="AU245" s="20" t="s">
        <v>84</v>
      </c>
    </row>
    <row r="246" s="13" customFormat="1">
      <c r="A246" s="13"/>
      <c r="B246" s="235"/>
      <c r="C246" s="236"/>
      <c r="D246" s="237" t="s">
        <v>176</v>
      </c>
      <c r="E246" s="238" t="s">
        <v>19</v>
      </c>
      <c r="F246" s="239" t="s">
        <v>745</v>
      </c>
      <c r="G246" s="236"/>
      <c r="H246" s="240">
        <v>523.14999999999998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176</v>
      </c>
      <c r="AU246" s="246" t="s">
        <v>84</v>
      </c>
      <c r="AV246" s="13" t="s">
        <v>84</v>
      </c>
      <c r="AW246" s="13" t="s">
        <v>36</v>
      </c>
      <c r="AX246" s="13" t="s">
        <v>82</v>
      </c>
      <c r="AY246" s="246" t="s">
        <v>165</v>
      </c>
    </row>
    <row r="247" s="14" customFormat="1">
      <c r="A247" s="14"/>
      <c r="B247" s="247"/>
      <c r="C247" s="248"/>
      <c r="D247" s="237" t="s">
        <v>176</v>
      </c>
      <c r="E247" s="249" t="s">
        <v>19</v>
      </c>
      <c r="F247" s="250" t="s">
        <v>697</v>
      </c>
      <c r="G247" s="248"/>
      <c r="H247" s="249" t="s">
        <v>19</v>
      </c>
      <c r="I247" s="251"/>
      <c r="J247" s="248"/>
      <c r="K247" s="248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176</v>
      </c>
      <c r="AU247" s="256" t="s">
        <v>84</v>
      </c>
      <c r="AV247" s="14" t="s">
        <v>82</v>
      </c>
      <c r="AW247" s="14" t="s">
        <v>36</v>
      </c>
      <c r="AX247" s="14" t="s">
        <v>75</v>
      </c>
      <c r="AY247" s="256" t="s">
        <v>165</v>
      </c>
    </row>
    <row r="248" s="12" customFormat="1" ht="22.8" customHeight="1">
      <c r="A248" s="12"/>
      <c r="B248" s="201"/>
      <c r="C248" s="202"/>
      <c r="D248" s="203" t="s">
        <v>74</v>
      </c>
      <c r="E248" s="215" t="s">
        <v>235</v>
      </c>
      <c r="F248" s="215" t="s">
        <v>470</v>
      </c>
      <c r="G248" s="202"/>
      <c r="H248" s="202"/>
      <c r="I248" s="205"/>
      <c r="J248" s="216">
        <f>BK248</f>
        <v>0</v>
      </c>
      <c r="K248" s="202"/>
      <c r="L248" s="207"/>
      <c r="M248" s="208"/>
      <c r="N248" s="209"/>
      <c r="O248" s="209"/>
      <c r="P248" s="210">
        <f>SUM(P249:P258)</f>
        <v>0</v>
      </c>
      <c r="Q248" s="209"/>
      <c r="R248" s="210">
        <f>SUM(R249:R258)</f>
        <v>0.011285</v>
      </c>
      <c r="S248" s="209"/>
      <c r="T248" s="211">
        <f>SUM(T249:T258)</f>
        <v>5.2314999999999996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2" t="s">
        <v>82</v>
      </c>
      <c r="AT248" s="213" t="s">
        <v>74</v>
      </c>
      <c r="AU248" s="213" t="s">
        <v>82</v>
      </c>
      <c r="AY248" s="212" t="s">
        <v>165</v>
      </c>
      <c r="BK248" s="214">
        <f>SUM(BK249:BK258)</f>
        <v>0</v>
      </c>
    </row>
    <row r="249" s="2" customFormat="1" ht="33" customHeight="1">
      <c r="A249" s="41"/>
      <c r="B249" s="42"/>
      <c r="C249" s="217" t="s">
        <v>406</v>
      </c>
      <c r="D249" s="217" t="s">
        <v>167</v>
      </c>
      <c r="E249" s="218" t="s">
        <v>472</v>
      </c>
      <c r="F249" s="219" t="s">
        <v>473</v>
      </c>
      <c r="G249" s="220" t="s">
        <v>340</v>
      </c>
      <c r="H249" s="221">
        <v>18.5</v>
      </c>
      <c r="I249" s="222"/>
      <c r="J249" s="223">
        <f>ROUND(I249*H249,2)</f>
        <v>0</v>
      </c>
      <c r="K249" s="219" t="s">
        <v>171</v>
      </c>
      <c r="L249" s="47"/>
      <c r="M249" s="224" t="s">
        <v>19</v>
      </c>
      <c r="N249" s="225" t="s">
        <v>46</v>
      </c>
      <c r="O249" s="87"/>
      <c r="P249" s="226">
        <f>O249*H249</f>
        <v>0</v>
      </c>
      <c r="Q249" s="226">
        <v>0.00060999999999999997</v>
      </c>
      <c r="R249" s="226">
        <f>Q249*H249</f>
        <v>0.011285</v>
      </c>
      <c r="S249" s="226">
        <v>0</v>
      </c>
      <c r="T249" s="22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8" t="s">
        <v>172</v>
      </c>
      <c r="AT249" s="228" t="s">
        <v>167</v>
      </c>
      <c r="AU249" s="228" t="s">
        <v>84</v>
      </c>
      <c r="AY249" s="20" t="s">
        <v>165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20" t="s">
        <v>82</v>
      </c>
      <c r="BK249" s="229">
        <f>ROUND(I249*H249,2)</f>
        <v>0</v>
      </c>
      <c r="BL249" s="20" t="s">
        <v>172</v>
      </c>
      <c r="BM249" s="228" t="s">
        <v>746</v>
      </c>
    </row>
    <row r="250" s="2" customFormat="1">
      <c r="A250" s="41"/>
      <c r="B250" s="42"/>
      <c r="C250" s="43"/>
      <c r="D250" s="230" t="s">
        <v>174</v>
      </c>
      <c r="E250" s="43"/>
      <c r="F250" s="231" t="s">
        <v>475</v>
      </c>
      <c r="G250" s="43"/>
      <c r="H250" s="43"/>
      <c r="I250" s="232"/>
      <c r="J250" s="43"/>
      <c r="K250" s="43"/>
      <c r="L250" s="47"/>
      <c r="M250" s="233"/>
      <c r="N250" s="23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174</v>
      </c>
      <c r="AU250" s="20" t="s">
        <v>84</v>
      </c>
    </row>
    <row r="251" s="13" customFormat="1">
      <c r="A251" s="13"/>
      <c r="B251" s="235"/>
      <c r="C251" s="236"/>
      <c r="D251" s="237" t="s">
        <v>176</v>
      </c>
      <c r="E251" s="238" t="s">
        <v>19</v>
      </c>
      <c r="F251" s="239" t="s">
        <v>741</v>
      </c>
      <c r="G251" s="236"/>
      <c r="H251" s="240">
        <v>18.5</v>
      </c>
      <c r="I251" s="241"/>
      <c r="J251" s="236"/>
      <c r="K251" s="236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176</v>
      </c>
      <c r="AU251" s="246" t="s">
        <v>84</v>
      </c>
      <c r="AV251" s="13" t="s">
        <v>84</v>
      </c>
      <c r="AW251" s="13" t="s">
        <v>36</v>
      </c>
      <c r="AX251" s="13" t="s">
        <v>82</v>
      </c>
      <c r="AY251" s="246" t="s">
        <v>165</v>
      </c>
    </row>
    <row r="252" s="14" customFormat="1">
      <c r="A252" s="14"/>
      <c r="B252" s="247"/>
      <c r="C252" s="248"/>
      <c r="D252" s="237" t="s">
        <v>176</v>
      </c>
      <c r="E252" s="249" t="s">
        <v>19</v>
      </c>
      <c r="F252" s="250" t="s">
        <v>697</v>
      </c>
      <c r="G252" s="248"/>
      <c r="H252" s="249" t="s">
        <v>19</v>
      </c>
      <c r="I252" s="251"/>
      <c r="J252" s="248"/>
      <c r="K252" s="248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176</v>
      </c>
      <c r="AU252" s="256" t="s">
        <v>84</v>
      </c>
      <c r="AV252" s="14" t="s">
        <v>82</v>
      </c>
      <c r="AW252" s="14" t="s">
        <v>36</v>
      </c>
      <c r="AX252" s="14" t="s">
        <v>75</v>
      </c>
      <c r="AY252" s="256" t="s">
        <v>165</v>
      </c>
    </row>
    <row r="253" s="2" customFormat="1" ht="16.5" customHeight="1">
      <c r="A253" s="41"/>
      <c r="B253" s="42"/>
      <c r="C253" s="217" t="s">
        <v>414</v>
      </c>
      <c r="D253" s="217" t="s">
        <v>167</v>
      </c>
      <c r="E253" s="218" t="s">
        <v>477</v>
      </c>
      <c r="F253" s="219" t="s">
        <v>478</v>
      </c>
      <c r="G253" s="220" t="s">
        <v>340</v>
      </c>
      <c r="H253" s="221">
        <v>18.5</v>
      </c>
      <c r="I253" s="222"/>
      <c r="J253" s="223">
        <f>ROUND(I253*H253,2)</f>
        <v>0</v>
      </c>
      <c r="K253" s="219" t="s">
        <v>171</v>
      </c>
      <c r="L253" s="47"/>
      <c r="M253" s="224" t="s">
        <v>19</v>
      </c>
      <c r="N253" s="225" t="s">
        <v>46</v>
      </c>
      <c r="O253" s="87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172</v>
      </c>
      <c r="AT253" s="228" t="s">
        <v>167</v>
      </c>
      <c r="AU253" s="228" t="s">
        <v>84</v>
      </c>
      <c r="AY253" s="20" t="s">
        <v>165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20" t="s">
        <v>82</v>
      </c>
      <c r="BK253" s="229">
        <f>ROUND(I253*H253,2)</f>
        <v>0</v>
      </c>
      <c r="BL253" s="20" t="s">
        <v>172</v>
      </c>
      <c r="BM253" s="228" t="s">
        <v>747</v>
      </c>
    </row>
    <row r="254" s="2" customFormat="1">
      <c r="A254" s="41"/>
      <c r="B254" s="42"/>
      <c r="C254" s="43"/>
      <c r="D254" s="230" t="s">
        <v>174</v>
      </c>
      <c r="E254" s="43"/>
      <c r="F254" s="231" t="s">
        <v>480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174</v>
      </c>
      <c r="AU254" s="20" t="s">
        <v>84</v>
      </c>
    </row>
    <row r="255" s="13" customFormat="1">
      <c r="A255" s="13"/>
      <c r="B255" s="235"/>
      <c r="C255" s="236"/>
      <c r="D255" s="237" t="s">
        <v>176</v>
      </c>
      <c r="E255" s="238" t="s">
        <v>19</v>
      </c>
      <c r="F255" s="239" t="s">
        <v>748</v>
      </c>
      <c r="G255" s="236"/>
      <c r="H255" s="240">
        <v>18.5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176</v>
      </c>
      <c r="AU255" s="246" t="s">
        <v>84</v>
      </c>
      <c r="AV255" s="13" t="s">
        <v>84</v>
      </c>
      <c r="AW255" s="13" t="s">
        <v>36</v>
      </c>
      <c r="AX255" s="13" t="s">
        <v>82</v>
      </c>
      <c r="AY255" s="246" t="s">
        <v>165</v>
      </c>
    </row>
    <row r="256" s="2" customFormat="1" ht="21.75" customHeight="1">
      <c r="A256" s="41"/>
      <c r="B256" s="42"/>
      <c r="C256" s="217" t="s">
        <v>422</v>
      </c>
      <c r="D256" s="217" t="s">
        <v>167</v>
      </c>
      <c r="E256" s="218" t="s">
        <v>495</v>
      </c>
      <c r="F256" s="219" t="s">
        <v>496</v>
      </c>
      <c r="G256" s="220" t="s">
        <v>217</v>
      </c>
      <c r="H256" s="221">
        <v>523.14999999999998</v>
      </c>
      <c r="I256" s="222"/>
      <c r="J256" s="223">
        <f>ROUND(I256*H256,2)</f>
        <v>0</v>
      </c>
      <c r="K256" s="219" t="s">
        <v>171</v>
      </c>
      <c r="L256" s="47"/>
      <c r="M256" s="224" t="s">
        <v>19</v>
      </c>
      <c r="N256" s="225" t="s">
        <v>46</v>
      </c>
      <c r="O256" s="87"/>
      <c r="P256" s="226">
        <f>O256*H256</f>
        <v>0</v>
      </c>
      <c r="Q256" s="226">
        <v>0</v>
      </c>
      <c r="R256" s="226">
        <f>Q256*H256</f>
        <v>0</v>
      </c>
      <c r="S256" s="226">
        <v>0.01</v>
      </c>
      <c r="T256" s="227">
        <f>S256*H256</f>
        <v>5.2314999999999996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8" t="s">
        <v>172</v>
      </c>
      <c r="AT256" s="228" t="s">
        <v>167</v>
      </c>
      <c r="AU256" s="228" t="s">
        <v>84</v>
      </c>
      <c r="AY256" s="20" t="s">
        <v>165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20" t="s">
        <v>82</v>
      </c>
      <c r="BK256" s="229">
        <f>ROUND(I256*H256,2)</f>
        <v>0</v>
      </c>
      <c r="BL256" s="20" t="s">
        <v>172</v>
      </c>
      <c r="BM256" s="228" t="s">
        <v>749</v>
      </c>
    </row>
    <row r="257" s="2" customFormat="1">
      <c r="A257" s="41"/>
      <c r="B257" s="42"/>
      <c r="C257" s="43"/>
      <c r="D257" s="230" t="s">
        <v>174</v>
      </c>
      <c r="E257" s="43"/>
      <c r="F257" s="231" t="s">
        <v>498</v>
      </c>
      <c r="G257" s="43"/>
      <c r="H257" s="43"/>
      <c r="I257" s="232"/>
      <c r="J257" s="43"/>
      <c r="K257" s="43"/>
      <c r="L257" s="47"/>
      <c r="M257" s="233"/>
      <c r="N257" s="23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174</v>
      </c>
      <c r="AU257" s="20" t="s">
        <v>84</v>
      </c>
    </row>
    <row r="258" s="13" customFormat="1">
      <c r="A258" s="13"/>
      <c r="B258" s="235"/>
      <c r="C258" s="236"/>
      <c r="D258" s="237" t="s">
        <v>176</v>
      </c>
      <c r="E258" s="238" t="s">
        <v>19</v>
      </c>
      <c r="F258" s="239" t="s">
        <v>750</v>
      </c>
      <c r="G258" s="236"/>
      <c r="H258" s="240">
        <v>523.14999999999998</v>
      </c>
      <c r="I258" s="241"/>
      <c r="J258" s="236"/>
      <c r="K258" s="236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176</v>
      </c>
      <c r="AU258" s="246" t="s">
        <v>84</v>
      </c>
      <c r="AV258" s="13" t="s">
        <v>84</v>
      </c>
      <c r="AW258" s="13" t="s">
        <v>36</v>
      </c>
      <c r="AX258" s="13" t="s">
        <v>82</v>
      </c>
      <c r="AY258" s="246" t="s">
        <v>165</v>
      </c>
    </row>
    <row r="259" s="12" customFormat="1" ht="22.8" customHeight="1">
      <c r="A259" s="12"/>
      <c r="B259" s="201"/>
      <c r="C259" s="202"/>
      <c r="D259" s="203" t="s">
        <v>74</v>
      </c>
      <c r="E259" s="215" t="s">
        <v>500</v>
      </c>
      <c r="F259" s="215" t="s">
        <v>501</v>
      </c>
      <c r="G259" s="202"/>
      <c r="H259" s="202"/>
      <c r="I259" s="205"/>
      <c r="J259" s="216">
        <f>BK259</f>
        <v>0</v>
      </c>
      <c r="K259" s="202"/>
      <c r="L259" s="207"/>
      <c r="M259" s="208"/>
      <c r="N259" s="209"/>
      <c r="O259" s="209"/>
      <c r="P259" s="210">
        <f>SUM(P260:P266)</f>
        <v>0</v>
      </c>
      <c r="Q259" s="209"/>
      <c r="R259" s="210">
        <f>SUM(R260:R266)</f>
        <v>0</v>
      </c>
      <c r="S259" s="209"/>
      <c r="T259" s="211">
        <f>SUM(T260:T266)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2" t="s">
        <v>82</v>
      </c>
      <c r="AT259" s="213" t="s">
        <v>74</v>
      </c>
      <c r="AU259" s="213" t="s">
        <v>82</v>
      </c>
      <c r="AY259" s="212" t="s">
        <v>165</v>
      </c>
      <c r="BK259" s="214">
        <f>SUM(BK260:BK266)</f>
        <v>0</v>
      </c>
    </row>
    <row r="260" s="2" customFormat="1" ht="21.75" customHeight="1">
      <c r="A260" s="41"/>
      <c r="B260" s="42"/>
      <c r="C260" s="217" t="s">
        <v>428</v>
      </c>
      <c r="D260" s="217" t="s">
        <v>167</v>
      </c>
      <c r="E260" s="218" t="s">
        <v>503</v>
      </c>
      <c r="F260" s="219" t="s">
        <v>504</v>
      </c>
      <c r="G260" s="220" t="s">
        <v>245</v>
      </c>
      <c r="H260" s="221">
        <v>5.2320000000000002</v>
      </c>
      <c r="I260" s="222"/>
      <c r="J260" s="223">
        <f>ROUND(I260*H260,2)</f>
        <v>0</v>
      </c>
      <c r="K260" s="219" t="s">
        <v>171</v>
      </c>
      <c r="L260" s="47"/>
      <c r="M260" s="224" t="s">
        <v>19</v>
      </c>
      <c r="N260" s="225" t="s">
        <v>46</v>
      </c>
      <c r="O260" s="87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8" t="s">
        <v>172</v>
      </c>
      <c r="AT260" s="228" t="s">
        <v>167</v>
      </c>
      <c r="AU260" s="228" t="s">
        <v>84</v>
      </c>
      <c r="AY260" s="20" t="s">
        <v>165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20" t="s">
        <v>82</v>
      </c>
      <c r="BK260" s="229">
        <f>ROUND(I260*H260,2)</f>
        <v>0</v>
      </c>
      <c r="BL260" s="20" t="s">
        <v>172</v>
      </c>
      <c r="BM260" s="228" t="s">
        <v>751</v>
      </c>
    </row>
    <row r="261" s="2" customFormat="1">
      <c r="A261" s="41"/>
      <c r="B261" s="42"/>
      <c r="C261" s="43"/>
      <c r="D261" s="230" t="s">
        <v>174</v>
      </c>
      <c r="E261" s="43"/>
      <c r="F261" s="231" t="s">
        <v>506</v>
      </c>
      <c r="G261" s="43"/>
      <c r="H261" s="43"/>
      <c r="I261" s="232"/>
      <c r="J261" s="43"/>
      <c r="K261" s="43"/>
      <c r="L261" s="47"/>
      <c r="M261" s="233"/>
      <c r="N261" s="23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174</v>
      </c>
      <c r="AU261" s="20" t="s">
        <v>84</v>
      </c>
    </row>
    <row r="262" s="2" customFormat="1" ht="24.15" customHeight="1">
      <c r="A262" s="41"/>
      <c r="B262" s="42"/>
      <c r="C262" s="217" t="s">
        <v>433</v>
      </c>
      <c r="D262" s="217" t="s">
        <v>167</v>
      </c>
      <c r="E262" s="218" t="s">
        <v>508</v>
      </c>
      <c r="F262" s="219" t="s">
        <v>509</v>
      </c>
      <c r="G262" s="220" t="s">
        <v>245</v>
      </c>
      <c r="H262" s="221">
        <v>130.80000000000001</v>
      </c>
      <c r="I262" s="222"/>
      <c r="J262" s="223">
        <f>ROUND(I262*H262,2)</f>
        <v>0</v>
      </c>
      <c r="K262" s="219" t="s">
        <v>171</v>
      </c>
      <c r="L262" s="47"/>
      <c r="M262" s="224" t="s">
        <v>19</v>
      </c>
      <c r="N262" s="225" t="s">
        <v>46</v>
      </c>
      <c r="O262" s="87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8" t="s">
        <v>172</v>
      </c>
      <c r="AT262" s="228" t="s">
        <v>167</v>
      </c>
      <c r="AU262" s="228" t="s">
        <v>84</v>
      </c>
      <c r="AY262" s="20" t="s">
        <v>165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20" t="s">
        <v>82</v>
      </c>
      <c r="BK262" s="229">
        <f>ROUND(I262*H262,2)</f>
        <v>0</v>
      </c>
      <c r="BL262" s="20" t="s">
        <v>172</v>
      </c>
      <c r="BM262" s="228" t="s">
        <v>752</v>
      </c>
    </row>
    <row r="263" s="2" customFormat="1">
      <c r="A263" s="41"/>
      <c r="B263" s="42"/>
      <c r="C263" s="43"/>
      <c r="D263" s="230" t="s">
        <v>174</v>
      </c>
      <c r="E263" s="43"/>
      <c r="F263" s="231" t="s">
        <v>511</v>
      </c>
      <c r="G263" s="43"/>
      <c r="H263" s="43"/>
      <c r="I263" s="232"/>
      <c r="J263" s="43"/>
      <c r="K263" s="43"/>
      <c r="L263" s="47"/>
      <c r="M263" s="233"/>
      <c r="N263" s="23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174</v>
      </c>
      <c r="AU263" s="20" t="s">
        <v>84</v>
      </c>
    </row>
    <row r="264" s="13" customFormat="1">
      <c r="A264" s="13"/>
      <c r="B264" s="235"/>
      <c r="C264" s="236"/>
      <c r="D264" s="237" t="s">
        <v>176</v>
      </c>
      <c r="E264" s="236"/>
      <c r="F264" s="239" t="s">
        <v>753</v>
      </c>
      <c r="G264" s="236"/>
      <c r="H264" s="240">
        <v>130.80000000000001</v>
      </c>
      <c r="I264" s="241"/>
      <c r="J264" s="236"/>
      <c r="K264" s="236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176</v>
      </c>
      <c r="AU264" s="246" t="s">
        <v>84</v>
      </c>
      <c r="AV264" s="13" t="s">
        <v>84</v>
      </c>
      <c r="AW264" s="13" t="s">
        <v>4</v>
      </c>
      <c r="AX264" s="13" t="s">
        <v>82</v>
      </c>
      <c r="AY264" s="246" t="s">
        <v>165</v>
      </c>
    </row>
    <row r="265" s="2" customFormat="1" ht="24.15" customHeight="1">
      <c r="A265" s="41"/>
      <c r="B265" s="42"/>
      <c r="C265" s="217" t="s">
        <v>439</v>
      </c>
      <c r="D265" s="217" t="s">
        <v>167</v>
      </c>
      <c r="E265" s="218" t="s">
        <v>514</v>
      </c>
      <c r="F265" s="219" t="s">
        <v>515</v>
      </c>
      <c r="G265" s="220" t="s">
        <v>245</v>
      </c>
      <c r="H265" s="221">
        <v>5.2320000000000002</v>
      </c>
      <c r="I265" s="222"/>
      <c r="J265" s="223">
        <f>ROUND(I265*H265,2)</f>
        <v>0</v>
      </c>
      <c r="K265" s="219" t="s">
        <v>171</v>
      </c>
      <c r="L265" s="47"/>
      <c r="M265" s="224" t="s">
        <v>19</v>
      </c>
      <c r="N265" s="225" t="s">
        <v>46</v>
      </c>
      <c r="O265" s="87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8" t="s">
        <v>172</v>
      </c>
      <c r="AT265" s="228" t="s">
        <v>167</v>
      </c>
      <c r="AU265" s="228" t="s">
        <v>84</v>
      </c>
      <c r="AY265" s="20" t="s">
        <v>165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20" t="s">
        <v>82</v>
      </c>
      <c r="BK265" s="229">
        <f>ROUND(I265*H265,2)</f>
        <v>0</v>
      </c>
      <c r="BL265" s="20" t="s">
        <v>172</v>
      </c>
      <c r="BM265" s="228" t="s">
        <v>754</v>
      </c>
    </row>
    <row r="266" s="2" customFormat="1">
      <c r="A266" s="41"/>
      <c r="B266" s="42"/>
      <c r="C266" s="43"/>
      <c r="D266" s="230" t="s">
        <v>174</v>
      </c>
      <c r="E266" s="43"/>
      <c r="F266" s="231" t="s">
        <v>517</v>
      </c>
      <c r="G266" s="43"/>
      <c r="H266" s="43"/>
      <c r="I266" s="232"/>
      <c r="J266" s="43"/>
      <c r="K266" s="43"/>
      <c r="L266" s="47"/>
      <c r="M266" s="233"/>
      <c r="N266" s="23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174</v>
      </c>
      <c r="AU266" s="20" t="s">
        <v>84</v>
      </c>
    </row>
    <row r="267" s="12" customFormat="1" ht="22.8" customHeight="1">
      <c r="A267" s="12"/>
      <c r="B267" s="201"/>
      <c r="C267" s="202"/>
      <c r="D267" s="203" t="s">
        <v>74</v>
      </c>
      <c r="E267" s="215" t="s">
        <v>518</v>
      </c>
      <c r="F267" s="215" t="s">
        <v>519</v>
      </c>
      <c r="G267" s="202"/>
      <c r="H267" s="202"/>
      <c r="I267" s="205"/>
      <c r="J267" s="216">
        <f>BK267</f>
        <v>0</v>
      </c>
      <c r="K267" s="202"/>
      <c r="L267" s="207"/>
      <c r="M267" s="208"/>
      <c r="N267" s="209"/>
      <c r="O267" s="209"/>
      <c r="P267" s="210">
        <f>SUM(P268:P269)</f>
        <v>0</v>
      </c>
      <c r="Q267" s="209"/>
      <c r="R267" s="210">
        <f>SUM(R268:R269)</f>
        <v>0</v>
      </c>
      <c r="S267" s="209"/>
      <c r="T267" s="211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2" t="s">
        <v>82</v>
      </c>
      <c r="AT267" s="213" t="s">
        <v>74</v>
      </c>
      <c r="AU267" s="213" t="s">
        <v>82</v>
      </c>
      <c r="AY267" s="212" t="s">
        <v>165</v>
      </c>
      <c r="BK267" s="214">
        <f>SUM(BK268:BK269)</f>
        <v>0</v>
      </c>
    </row>
    <row r="268" s="2" customFormat="1" ht="24.15" customHeight="1">
      <c r="A268" s="41"/>
      <c r="B268" s="42"/>
      <c r="C268" s="217" t="s">
        <v>443</v>
      </c>
      <c r="D268" s="217" t="s">
        <v>167</v>
      </c>
      <c r="E268" s="218" t="s">
        <v>521</v>
      </c>
      <c r="F268" s="219" t="s">
        <v>522</v>
      </c>
      <c r="G268" s="220" t="s">
        <v>245</v>
      </c>
      <c r="H268" s="221">
        <v>211.34999999999999</v>
      </c>
      <c r="I268" s="222"/>
      <c r="J268" s="223">
        <f>ROUND(I268*H268,2)</f>
        <v>0</v>
      </c>
      <c r="K268" s="219" t="s">
        <v>171</v>
      </c>
      <c r="L268" s="47"/>
      <c r="M268" s="224" t="s">
        <v>19</v>
      </c>
      <c r="N268" s="225" t="s">
        <v>46</v>
      </c>
      <c r="O268" s="87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8" t="s">
        <v>172</v>
      </c>
      <c r="AT268" s="228" t="s">
        <v>167</v>
      </c>
      <c r="AU268" s="228" t="s">
        <v>84</v>
      </c>
      <c r="AY268" s="20" t="s">
        <v>165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20" t="s">
        <v>82</v>
      </c>
      <c r="BK268" s="229">
        <f>ROUND(I268*H268,2)</f>
        <v>0</v>
      </c>
      <c r="BL268" s="20" t="s">
        <v>172</v>
      </c>
      <c r="BM268" s="228" t="s">
        <v>755</v>
      </c>
    </row>
    <row r="269" s="2" customFormat="1">
      <c r="A269" s="41"/>
      <c r="B269" s="42"/>
      <c r="C269" s="43"/>
      <c r="D269" s="230" t="s">
        <v>174</v>
      </c>
      <c r="E269" s="43"/>
      <c r="F269" s="231" t="s">
        <v>524</v>
      </c>
      <c r="G269" s="43"/>
      <c r="H269" s="43"/>
      <c r="I269" s="232"/>
      <c r="J269" s="43"/>
      <c r="K269" s="43"/>
      <c r="L269" s="47"/>
      <c r="M269" s="233"/>
      <c r="N269" s="23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174</v>
      </c>
      <c r="AU269" s="20" t="s">
        <v>84</v>
      </c>
    </row>
    <row r="270" s="12" customFormat="1" ht="25.92" customHeight="1">
      <c r="A270" s="12"/>
      <c r="B270" s="201"/>
      <c r="C270" s="202"/>
      <c r="D270" s="203" t="s">
        <v>74</v>
      </c>
      <c r="E270" s="204" t="s">
        <v>242</v>
      </c>
      <c r="F270" s="204" t="s">
        <v>756</v>
      </c>
      <c r="G270" s="202"/>
      <c r="H270" s="202"/>
      <c r="I270" s="205"/>
      <c r="J270" s="206">
        <f>BK270</f>
        <v>0</v>
      </c>
      <c r="K270" s="202"/>
      <c r="L270" s="207"/>
      <c r="M270" s="208"/>
      <c r="N270" s="209"/>
      <c r="O270" s="209"/>
      <c r="P270" s="210">
        <f>P271</f>
        <v>0</v>
      </c>
      <c r="Q270" s="209"/>
      <c r="R270" s="210">
        <f>R271</f>
        <v>0.12149864999999999</v>
      </c>
      <c r="S270" s="209"/>
      <c r="T270" s="211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2" t="s">
        <v>92</v>
      </c>
      <c r="AT270" s="213" t="s">
        <v>74</v>
      </c>
      <c r="AU270" s="213" t="s">
        <v>75</v>
      </c>
      <c r="AY270" s="212" t="s">
        <v>165</v>
      </c>
      <c r="BK270" s="214">
        <f>BK271</f>
        <v>0</v>
      </c>
    </row>
    <row r="271" s="12" customFormat="1" ht="22.8" customHeight="1">
      <c r="A271" s="12"/>
      <c r="B271" s="201"/>
      <c r="C271" s="202"/>
      <c r="D271" s="203" t="s">
        <v>74</v>
      </c>
      <c r="E271" s="215" t="s">
        <v>757</v>
      </c>
      <c r="F271" s="215" t="s">
        <v>758</v>
      </c>
      <c r="G271" s="202"/>
      <c r="H271" s="202"/>
      <c r="I271" s="205"/>
      <c r="J271" s="216">
        <f>BK271</f>
        <v>0</v>
      </c>
      <c r="K271" s="202"/>
      <c r="L271" s="207"/>
      <c r="M271" s="208"/>
      <c r="N271" s="209"/>
      <c r="O271" s="209"/>
      <c r="P271" s="210">
        <f>SUM(P272:P273)</f>
        <v>0</v>
      </c>
      <c r="Q271" s="209"/>
      <c r="R271" s="210">
        <f>SUM(R272:R273)</f>
        <v>0.12149864999999999</v>
      </c>
      <c r="S271" s="209"/>
      <c r="T271" s="211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2" t="s">
        <v>92</v>
      </c>
      <c r="AT271" s="213" t="s">
        <v>74</v>
      </c>
      <c r="AU271" s="213" t="s">
        <v>82</v>
      </c>
      <c r="AY271" s="212" t="s">
        <v>165</v>
      </c>
      <c r="BK271" s="214">
        <f>SUM(BK272:BK273)</f>
        <v>0</v>
      </c>
    </row>
    <row r="272" s="2" customFormat="1" ht="16.5" customHeight="1">
      <c r="A272" s="41"/>
      <c r="B272" s="42"/>
      <c r="C272" s="217" t="s">
        <v>448</v>
      </c>
      <c r="D272" s="217" t="s">
        <v>167</v>
      </c>
      <c r="E272" s="218" t="s">
        <v>759</v>
      </c>
      <c r="F272" s="219" t="s">
        <v>760</v>
      </c>
      <c r="G272" s="220" t="s">
        <v>340</v>
      </c>
      <c r="H272" s="221">
        <v>167.69999999999999</v>
      </c>
      <c r="I272" s="222"/>
      <c r="J272" s="223">
        <f>ROUND(I272*H272,2)</f>
        <v>0</v>
      </c>
      <c r="K272" s="219" t="s">
        <v>19</v>
      </c>
      <c r="L272" s="47"/>
      <c r="M272" s="224" t="s">
        <v>19</v>
      </c>
      <c r="N272" s="225" t="s">
        <v>46</v>
      </c>
      <c r="O272" s="87"/>
      <c r="P272" s="226">
        <f>O272*H272</f>
        <v>0</v>
      </c>
      <c r="Q272" s="226">
        <v>0.00072449999999999999</v>
      </c>
      <c r="R272" s="226">
        <f>Q272*H272</f>
        <v>0.12149864999999999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761</v>
      </c>
      <c r="AT272" s="228" t="s">
        <v>167</v>
      </c>
      <c r="AU272" s="228" t="s">
        <v>84</v>
      </c>
      <c r="AY272" s="20" t="s">
        <v>165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0" t="s">
        <v>82</v>
      </c>
      <c r="BK272" s="229">
        <f>ROUND(I272*H272,2)</f>
        <v>0</v>
      </c>
      <c r="BL272" s="20" t="s">
        <v>761</v>
      </c>
      <c r="BM272" s="228" t="s">
        <v>762</v>
      </c>
    </row>
    <row r="273" s="13" customFormat="1">
      <c r="A273" s="13"/>
      <c r="B273" s="235"/>
      <c r="C273" s="236"/>
      <c r="D273" s="237" t="s">
        <v>176</v>
      </c>
      <c r="E273" s="238" t="s">
        <v>19</v>
      </c>
      <c r="F273" s="239" t="s">
        <v>763</v>
      </c>
      <c r="G273" s="236"/>
      <c r="H273" s="240">
        <v>167.69999999999999</v>
      </c>
      <c r="I273" s="241"/>
      <c r="J273" s="236"/>
      <c r="K273" s="236"/>
      <c r="L273" s="242"/>
      <c r="M273" s="293"/>
      <c r="N273" s="294"/>
      <c r="O273" s="294"/>
      <c r="P273" s="294"/>
      <c r="Q273" s="294"/>
      <c r="R273" s="294"/>
      <c r="S273" s="294"/>
      <c r="T273" s="2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176</v>
      </c>
      <c r="AU273" s="246" t="s">
        <v>84</v>
      </c>
      <c r="AV273" s="13" t="s">
        <v>84</v>
      </c>
      <c r="AW273" s="13" t="s">
        <v>36</v>
      </c>
      <c r="AX273" s="13" t="s">
        <v>82</v>
      </c>
      <c r="AY273" s="246" t="s">
        <v>165</v>
      </c>
    </row>
    <row r="274" s="2" customFormat="1" ht="6.96" customHeight="1">
      <c r="A274" s="41"/>
      <c r="B274" s="62"/>
      <c r="C274" s="63"/>
      <c r="D274" s="63"/>
      <c r="E274" s="63"/>
      <c r="F274" s="63"/>
      <c r="G274" s="63"/>
      <c r="H274" s="63"/>
      <c r="I274" s="63"/>
      <c r="J274" s="63"/>
      <c r="K274" s="63"/>
      <c r="L274" s="47"/>
      <c r="M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</row>
  </sheetData>
  <sheetProtection sheet="1" autoFilter="0" formatColumns="0" formatRows="0" objects="1" scenarios="1" spinCount="100000" saltValue="DhCsPwiqdOG82er5Dp4Q49hD7zsrL6p219bLbMws/Fqka0hKsxSn0BbedYyFTnDjUR4axeSY/W5EoW1HEs/cSA==" hashValue="b7xqVmW4lkng94+0UyNMdJ1vo/pRUM6tIEkKwLPNlpklyr5I1NernqOeCviEkGBUdMAE033EbgHIx1CodoPzOw==" algorithmName="SHA-512" password="DA9B"/>
  <autoFilter ref="C98:K27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hyperlinks>
    <hyperlink ref="F103" r:id="rId1" display="https://podminky.urs.cz/item/CS_URS_2024_02/131251105"/>
    <hyperlink ref="F107" r:id="rId2" display="https://podminky.urs.cz/item/CS_URS_2024_02/132251104"/>
    <hyperlink ref="F112" r:id="rId3" display="https://podminky.urs.cz/item/CS_URS_2024_02/162351103"/>
    <hyperlink ref="F118" r:id="rId4" display="https://podminky.urs.cz/item/CS_URS_2024_02/162551108"/>
    <hyperlink ref="F126" r:id="rId5" display="https://podminky.urs.cz/item/CS_URS_2024_02/167151101"/>
    <hyperlink ref="F132" r:id="rId6" display="https://podminky.urs.cz/item/CS_URS_2024_02/171151101"/>
    <hyperlink ref="F135" r:id="rId7" display="https://podminky.urs.cz/item/CS_URS_2024_02/171152101"/>
    <hyperlink ref="F138" r:id="rId8" display="https://podminky.urs.cz/item/CS_URS_2024_02/171251201"/>
    <hyperlink ref="F150" r:id="rId9" display="https://podminky.urs.cz/item/CS_URS_2024_02/181411131"/>
    <hyperlink ref="F158" r:id="rId10" display="https://podminky.urs.cz/item/CS_URS_2024_02/181411133"/>
    <hyperlink ref="F178" r:id="rId11" display="https://podminky.urs.cz/item/CS_URS_2024_02/183403153"/>
    <hyperlink ref="F181" r:id="rId12" display="https://podminky.urs.cz/item/CS_URS_2024_02/183403353"/>
    <hyperlink ref="F184" r:id="rId13" display="https://podminky.urs.cz/item/CS_URS_2024_02/184813511"/>
    <hyperlink ref="F187" r:id="rId14" display="https://podminky.urs.cz/item/CS_URS_2024_02/184813513"/>
    <hyperlink ref="F190" r:id="rId15" display="https://podminky.urs.cz/item/CS_URS_2024_02/184813521"/>
    <hyperlink ref="F193" r:id="rId16" display="https://podminky.urs.cz/item/CS_URS_2024_02/184813524"/>
    <hyperlink ref="F201" r:id="rId17" display="https://podminky.urs.cz/item/CS_URS_2024_02/564861111"/>
    <hyperlink ref="F206" r:id="rId18" display="https://podminky.urs.cz/item/CS_URS_2024_02/564952114"/>
    <hyperlink ref="F210" r:id="rId19" display="https://podminky.urs.cz/item/CS_URS_2024_02/565135121"/>
    <hyperlink ref="F214" r:id="rId20" display="https://podminky.urs.cz/item/CS_URS_2024_02/566501111"/>
    <hyperlink ref="F219" r:id="rId21" display="https://podminky.urs.cz/item/CS_URS_2024_02/567532112"/>
    <hyperlink ref="F233" r:id="rId22" display="https://podminky.urs.cz/item/CS_URS_2024_02/569931132"/>
    <hyperlink ref="F242" r:id="rId23" display="https://podminky.urs.cz/item/CS_URS_2024_02/573231107"/>
    <hyperlink ref="F245" r:id="rId24" display="https://podminky.urs.cz/item/CS_URS_2024_02/577134121"/>
    <hyperlink ref="F250" r:id="rId25" display="https://podminky.urs.cz/item/CS_URS_2024_02/919732211"/>
    <hyperlink ref="F254" r:id="rId26" display="https://podminky.urs.cz/item/CS_URS_2024_02/919735112"/>
    <hyperlink ref="F257" r:id="rId27" display="https://podminky.urs.cz/item/CS_URS_2024_02/938908411"/>
    <hyperlink ref="F261" r:id="rId28" display="https://podminky.urs.cz/item/CS_URS_2024_02/997013501"/>
    <hyperlink ref="F263" r:id="rId29" display="https://podminky.urs.cz/item/CS_URS_2024_02/997013509"/>
    <hyperlink ref="F266" r:id="rId30" display="https://podminky.urs.cz/item/CS_URS_2024_02/997013871"/>
    <hyperlink ref="F269" r:id="rId31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129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zakázky'!K6</f>
        <v>PD - ČERVENÁ VODA/MLÝNICKÝ DVŮR - OBNOVA MÍSTNÍ KOMUNIKACE 96c a 83c</v>
      </c>
      <c r="F7" s="146"/>
      <c r="G7" s="146"/>
      <c r="H7" s="146"/>
      <c r="L7" s="23"/>
    </row>
    <row r="8">
      <c r="B8" s="23"/>
      <c r="D8" s="146" t="s">
        <v>130</v>
      </c>
      <c r="L8" s="23"/>
    </row>
    <row r="9" s="1" customFormat="1" ht="16.5" customHeight="1">
      <c r="B9" s="23"/>
      <c r="E9" s="147" t="s">
        <v>764</v>
      </c>
      <c r="F9" s="1"/>
      <c r="G9" s="1"/>
      <c r="H9" s="1"/>
      <c r="L9" s="23"/>
    </row>
    <row r="10" s="1" customFormat="1" ht="12" customHeight="1">
      <c r="B10" s="23"/>
      <c r="D10" s="146" t="s">
        <v>132</v>
      </c>
      <c r="L10" s="23"/>
    </row>
    <row r="11" s="2" customFormat="1" ht="16.5" customHeight="1">
      <c r="A11" s="41"/>
      <c r="B11" s="47"/>
      <c r="C11" s="41"/>
      <c r="D11" s="41"/>
      <c r="E11" s="148" t="s">
        <v>133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134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30" customHeight="1">
      <c r="A13" s="41"/>
      <c r="B13" s="47"/>
      <c r="C13" s="41"/>
      <c r="D13" s="41"/>
      <c r="E13" s="150" t="s">
        <v>765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1" t="str">
        <f>'Rekapitulace zakázky'!AN8</f>
        <v>18. 11. 2021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27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28</v>
      </c>
      <c r="F19" s="41"/>
      <c r="G19" s="41"/>
      <c r="H19" s="41"/>
      <c r="I19" s="146" t="s">
        <v>29</v>
      </c>
      <c r="J19" s="136" t="s">
        <v>30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31</v>
      </c>
      <c r="E21" s="41"/>
      <c r="F21" s="41"/>
      <c r="G21" s="41"/>
      <c r="H21" s="41"/>
      <c r="I21" s="146" t="s">
        <v>26</v>
      </c>
      <c r="J21" s="36" t="str">
        <f>'Rekapitulace zakázky'!AN13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zakázky'!E14</f>
        <v>Vyplň údaj</v>
      </c>
      <c r="F22" s="136"/>
      <c r="G22" s="136"/>
      <c r="H22" s="136"/>
      <c r="I22" s="146" t="s">
        <v>29</v>
      </c>
      <c r="J22" s="36" t="str">
        <f>'Rekapitulace zakázky'!AN14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33</v>
      </c>
      <c r="E24" s="41"/>
      <c r="F24" s="41"/>
      <c r="G24" s="41"/>
      <c r="H24" s="41"/>
      <c r="I24" s="146" t="s">
        <v>26</v>
      </c>
      <c r="J24" s="136" t="s">
        <v>34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35</v>
      </c>
      <c r="F25" s="41"/>
      <c r="G25" s="41"/>
      <c r="H25" s="41"/>
      <c r="I25" s="146" t="s">
        <v>29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37</v>
      </c>
      <c r="E27" s="41"/>
      <c r="F27" s="41"/>
      <c r="G27" s="41"/>
      <c r="H27" s="41"/>
      <c r="I27" s="146" t="s">
        <v>26</v>
      </c>
      <c r="J27" s="136" t="str">
        <f>IF('Rekapitulace zakázky'!AN19="","",'Rekapitulace zakázky'!AN19)</f>
        <v/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tr">
        <f>IF('Rekapitulace zakázky'!E20="","",'Rekapitulace zakázky'!E20)</f>
        <v xml:space="preserve"> </v>
      </c>
      <c r="F28" s="41"/>
      <c r="G28" s="41"/>
      <c r="H28" s="41"/>
      <c r="I28" s="146" t="s">
        <v>29</v>
      </c>
      <c r="J28" s="136" t="str">
        <f>IF('Rekapitulace zakázky'!AN20="","",'Rekapitulace zakázky'!AN20)</f>
        <v/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41</v>
      </c>
      <c r="E34" s="41"/>
      <c r="F34" s="41"/>
      <c r="G34" s="41"/>
      <c r="H34" s="41"/>
      <c r="I34" s="41"/>
      <c r="J34" s="158">
        <f>ROUND(J99,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43</v>
      </c>
      <c r="G36" s="41"/>
      <c r="H36" s="41"/>
      <c r="I36" s="159" t="s">
        <v>42</v>
      </c>
      <c r="J36" s="159" t="s">
        <v>44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45</v>
      </c>
      <c r="E37" s="146" t="s">
        <v>46</v>
      </c>
      <c r="F37" s="160">
        <f>ROUND((SUM(BE99:BE197)),  2)</f>
        <v>0</v>
      </c>
      <c r="G37" s="41"/>
      <c r="H37" s="41"/>
      <c r="I37" s="161">
        <v>0.20999999999999999</v>
      </c>
      <c r="J37" s="160">
        <f>ROUND(((SUM(BE99:BE197))*I37),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47</v>
      </c>
      <c r="F38" s="160">
        <f>ROUND((SUM(BF99:BF197)),  2)</f>
        <v>0</v>
      </c>
      <c r="G38" s="41"/>
      <c r="H38" s="41"/>
      <c r="I38" s="161">
        <v>0.12</v>
      </c>
      <c r="J38" s="160">
        <f>ROUND(((SUM(BF99:BF197))*I38),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48</v>
      </c>
      <c r="F39" s="160">
        <f>ROUND((SUM(BG99:BG197)),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49</v>
      </c>
      <c r="F40" s="160">
        <f>ROUND((SUM(BH99:BH197)),  2)</f>
        <v>0</v>
      </c>
      <c r="G40" s="41"/>
      <c r="H40" s="41"/>
      <c r="I40" s="161">
        <v>0.12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50</v>
      </c>
      <c r="F41" s="160">
        <f>ROUND((SUM(BI99:BI197)),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51</v>
      </c>
      <c r="E43" s="164"/>
      <c r="F43" s="164"/>
      <c r="G43" s="165" t="s">
        <v>52</v>
      </c>
      <c r="H43" s="166" t="s">
        <v>53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136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PD - ČERVENÁ VODA/MLÝNICKÝ DVŮR - OBNOVA MÍSTNÍ KOMUNIKACE 96c a 83c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130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764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132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133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134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30" customHeight="1">
      <c r="A58" s="41"/>
      <c r="B58" s="42"/>
      <c r="C58" s="43"/>
      <c r="D58" s="43"/>
      <c r="E58" s="72" t="str">
        <f>E13</f>
        <v>D.1.2.1 SO 102.1 - Obnova místní komunikace 83c, trasa B, část 1, úsek 0,10700 - km 0,12210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kat.úz.: Mlýnický dvůr, Heroltice u Štítů</v>
      </c>
      <c r="G60" s="43"/>
      <c r="H60" s="43"/>
      <c r="I60" s="35" t="s">
        <v>23</v>
      </c>
      <c r="J60" s="75" t="str">
        <f>IF(J16="","",J16)</f>
        <v>18. 11. 2021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>Obec Červená voda</v>
      </c>
      <c r="G62" s="43"/>
      <c r="H62" s="43"/>
      <c r="I62" s="35" t="s">
        <v>33</v>
      </c>
      <c r="J62" s="39" t="str">
        <f>E25</f>
        <v>BKN spol. s r.o.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31</v>
      </c>
      <c r="D63" s="43"/>
      <c r="E63" s="43"/>
      <c r="F63" s="30" t="str">
        <f>IF(E22="","",E22)</f>
        <v>Vyplň údaj</v>
      </c>
      <c r="G63" s="43"/>
      <c r="H63" s="43"/>
      <c r="I63" s="35" t="s">
        <v>37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137</v>
      </c>
      <c r="D65" s="176"/>
      <c r="E65" s="176"/>
      <c r="F65" s="176"/>
      <c r="G65" s="176"/>
      <c r="H65" s="176"/>
      <c r="I65" s="176"/>
      <c r="J65" s="177" t="s">
        <v>138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73</v>
      </c>
      <c r="D67" s="43"/>
      <c r="E67" s="43"/>
      <c r="F67" s="43"/>
      <c r="G67" s="43"/>
      <c r="H67" s="43"/>
      <c r="I67" s="43"/>
      <c r="J67" s="105">
        <f>J99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139</v>
      </c>
    </row>
    <row r="68" s="9" customFormat="1" ht="24.96" customHeight="1">
      <c r="A68" s="9"/>
      <c r="B68" s="179"/>
      <c r="C68" s="180"/>
      <c r="D68" s="181" t="s">
        <v>140</v>
      </c>
      <c r="E68" s="182"/>
      <c r="F68" s="182"/>
      <c r="G68" s="182"/>
      <c r="H68" s="182"/>
      <c r="I68" s="182"/>
      <c r="J68" s="183">
        <f>J100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141</v>
      </c>
      <c r="E69" s="187"/>
      <c r="F69" s="187"/>
      <c r="G69" s="187"/>
      <c r="H69" s="187"/>
      <c r="I69" s="187"/>
      <c r="J69" s="188">
        <f>J101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145</v>
      </c>
      <c r="E70" s="187"/>
      <c r="F70" s="187"/>
      <c r="G70" s="187"/>
      <c r="H70" s="187"/>
      <c r="I70" s="187"/>
      <c r="J70" s="188">
        <f>J142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147</v>
      </c>
      <c r="E71" s="187"/>
      <c r="F71" s="187"/>
      <c r="G71" s="187"/>
      <c r="H71" s="187"/>
      <c r="I71" s="187"/>
      <c r="J71" s="188">
        <f>J173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148</v>
      </c>
      <c r="E72" s="187"/>
      <c r="F72" s="187"/>
      <c r="G72" s="187"/>
      <c r="H72" s="187"/>
      <c r="I72" s="187"/>
      <c r="J72" s="188">
        <f>J183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149</v>
      </c>
      <c r="E73" s="187"/>
      <c r="F73" s="187"/>
      <c r="G73" s="187"/>
      <c r="H73" s="187"/>
      <c r="I73" s="187"/>
      <c r="J73" s="188">
        <f>J191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9"/>
      <c r="C74" s="180"/>
      <c r="D74" s="181" t="s">
        <v>665</v>
      </c>
      <c r="E74" s="182"/>
      <c r="F74" s="182"/>
      <c r="G74" s="182"/>
      <c r="H74" s="182"/>
      <c r="I74" s="182"/>
      <c r="J74" s="183">
        <f>J194</f>
        <v>0</v>
      </c>
      <c r="K74" s="180"/>
      <c r="L74" s="184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5"/>
      <c r="C75" s="127"/>
      <c r="D75" s="186" t="s">
        <v>666</v>
      </c>
      <c r="E75" s="187"/>
      <c r="F75" s="187"/>
      <c r="G75" s="187"/>
      <c r="H75" s="187"/>
      <c r="I75" s="187"/>
      <c r="J75" s="188">
        <f>J195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150</v>
      </c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73" t="str">
        <f>E7</f>
        <v>PD - ČERVENÁ VODA/MLÝNICKÝ DVŮR - OBNOVA MÍSTNÍ KOMUNIKACE 96c a 83c</v>
      </c>
      <c r="F85" s="35"/>
      <c r="G85" s="35"/>
      <c r="H85" s="35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4"/>
      <c r="C86" s="35" t="s">
        <v>130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1" customFormat="1" ht="16.5" customHeight="1">
      <c r="B87" s="24"/>
      <c r="C87" s="25"/>
      <c r="D87" s="25"/>
      <c r="E87" s="173" t="s">
        <v>764</v>
      </c>
      <c r="F87" s="25"/>
      <c r="G87" s="25"/>
      <c r="H87" s="25"/>
      <c r="I87" s="25"/>
      <c r="J87" s="25"/>
      <c r="K87" s="25"/>
      <c r="L87" s="23"/>
    </row>
    <row r="88" s="1" customFormat="1" ht="12" customHeight="1">
      <c r="B88" s="24"/>
      <c r="C88" s="35" t="s">
        <v>132</v>
      </c>
      <c r="D88" s="25"/>
      <c r="E88" s="25"/>
      <c r="F88" s="25"/>
      <c r="G88" s="25"/>
      <c r="H88" s="25"/>
      <c r="I88" s="25"/>
      <c r="J88" s="25"/>
      <c r="K88" s="25"/>
      <c r="L88" s="23"/>
    </row>
    <row r="89" s="2" customFormat="1" ht="16.5" customHeight="1">
      <c r="A89" s="41"/>
      <c r="B89" s="42"/>
      <c r="C89" s="43"/>
      <c r="D89" s="43"/>
      <c r="E89" s="174" t="s">
        <v>133</v>
      </c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134</v>
      </c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30" customHeight="1">
      <c r="A91" s="41"/>
      <c r="B91" s="42"/>
      <c r="C91" s="43"/>
      <c r="D91" s="43"/>
      <c r="E91" s="72" t="str">
        <f>E13</f>
        <v>D.1.2.1 SO 102.1 - Obnova místní komunikace 83c, trasa B, část 1, úsek 0,10700 - km 0,12210</v>
      </c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21</v>
      </c>
      <c r="D93" s="43"/>
      <c r="E93" s="43"/>
      <c r="F93" s="30" t="str">
        <f>F16</f>
        <v>kat.úz.: Mlýnický dvůr, Heroltice u Štítů</v>
      </c>
      <c r="G93" s="43"/>
      <c r="H93" s="43"/>
      <c r="I93" s="35" t="s">
        <v>23</v>
      </c>
      <c r="J93" s="75" t="str">
        <f>IF(J16="","",J16)</f>
        <v>18. 11. 2021</v>
      </c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25</v>
      </c>
      <c r="D95" s="43"/>
      <c r="E95" s="43"/>
      <c r="F95" s="30" t="str">
        <f>E19</f>
        <v>Obec Červená voda</v>
      </c>
      <c r="G95" s="43"/>
      <c r="H95" s="43"/>
      <c r="I95" s="35" t="s">
        <v>33</v>
      </c>
      <c r="J95" s="39" t="str">
        <f>E25</f>
        <v>BKN spol. s r.o.</v>
      </c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31</v>
      </c>
      <c r="D96" s="43"/>
      <c r="E96" s="43"/>
      <c r="F96" s="30" t="str">
        <f>IF(E22="","",E22)</f>
        <v>Vyplň údaj</v>
      </c>
      <c r="G96" s="43"/>
      <c r="H96" s="43"/>
      <c r="I96" s="35" t="s">
        <v>37</v>
      </c>
      <c r="J96" s="39" t="str">
        <f>E28</f>
        <v xml:space="preserve"> </v>
      </c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90"/>
      <c r="B98" s="191"/>
      <c r="C98" s="192" t="s">
        <v>151</v>
      </c>
      <c r="D98" s="193" t="s">
        <v>60</v>
      </c>
      <c r="E98" s="193" t="s">
        <v>56</v>
      </c>
      <c r="F98" s="193" t="s">
        <v>57</v>
      </c>
      <c r="G98" s="193" t="s">
        <v>152</v>
      </c>
      <c r="H98" s="193" t="s">
        <v>153</v>
      </c>
      <c r="I98" s="193" t="s">
        <v>154</v>
      </c>
      <c r="J98" s="193" t="s">
        <v>138</v>
      </c>
      <c r="K98" s="194" t="s">
        <v>155</v>
      </c>
      <c r="L98" s="195"/>
      <c r="M98" s="95" t="s">
        <v>19</v>
      </c>
      <c r="N98" s="96" t="s">
        <v>45</v>
      </c>
      <c r="O98" s="96" t="s">
        <v>156</v>
      </c>
      <c r="P98" s="96" t="s">
        <v>157</v>
      </c>
      <c r="Q98" s="96" t="s">
        <v>158</v>
      </c>
      <c r="R98" s="96" t="s">
        <v>159</v>
      </c>
      <c r="S98" s="96" t="s">
        <v>160</v>
      </c>
      <c r="T98" s="97" t="s">
        <v>161</v>
      </c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</row>
    <row r="99" s="2" customFormat="1" ht="22.8" customHeight="1">
      <c r="A99" s="41"/>
      <c r="B99" s="42"/>
      <c r="C99" s="102" t="s">
        <v>162</v>
      </c>
      <c r="D99" s="43"/>
      <c r="E99" s="43"/>
      <c r="F99" s="43"/>
      <c r="G99" s="43"/>
      <c r="H99" s="43"/>
      <c r="I99" s="43"/>
      <c r="J99" s="196">
        <f>BK99</f>
        <v>0</v>
      </c>
      <c r="K99" s="43"/>
      <c r="L99" s="47"/>
      <c r="M99" s="98"/>
      <c r="N99" s="197"/>
      <c r="O99" s="99"/>
      <c r="P99" s="198">
        <f>P100+P194</f>
        <v>0</v>
      </c>
      <c r="Q99" s="99"/>
      <c r="R99" s="198">
        <f>R100+R194</f>
        <v>16.83359098</v>
      </c>
      <c r="S99" s="99"/>
      <c r="T99" s="199">
        <f>T100+T194</f>
        <v>0.43635000000000002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74</v>
      </c>
      <c r="AU99" s="20" t="s">
        <v>139</v>
      </c>
      <c r="BK99" s="200">
        <f>BK100+BK194</f>
        <v>0</v>
      </c>
    </row>
    <row r="100" s="12" customFormat="1" ht="25.92" customHeight="1">
      <c r="A100" s="12"/>
      <c r="B100" s="201"/>
      <c r="C100" s="202"/>
      <c r="D100" s="203" t="s">
        <v>74</v>
      </c>
      <c r="E100" s="204" t="s">
        <v>163</v>
      </c>
      <c r="F100" s="204" t="s">
        <v>164</v>
      </c>
      <c r="G100" s="202"/>
      <c r="H100" s="202"/>
      <c r="I100" s="205"/>
      <c r="J100" s="206">
        <f>BK100</f>
        <v>0</v>
      </c>
      <c r="K100" s="202"/>
      <c r="L100" s="207"/>
      <c r="M100" s="208"/>
      <c r="N100" s="209"/>
      <c r="O100" s="209"/>
      <c r="P100" s="210">
        <f>P101+P142+P173+P183+P191</f>
        <v>0</v>
      </c>
      <c r="Q100" s="209"/>
      <c r="R100" s="210">
        <f>R101+R142+R173+R183+R191</f>
        <v>16.820694880000001</v>
      </c>
      <c r="S100" s="209"/>
      <c r="T100" s="211">
        <f>T101+T142+T173+T183+T191</f>
        <v>0.43635000000000002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2" t="s">
        <v>82</v>
      </c>
      <c r="AT100" s="213" t="s">
        <v>74</v>
      </c>
      <c r="AU100" s="213" t="s">
        <v>75</v>
      </c>
      <c r="AY100" s="212" t="s">
        <v>165</v>
      </c>
      <c r="BK100" s="214">
        <f>BK101+BK142+BK173+BK183+BK191</f>
        <v>0</v>
      </c>
    </row>
    <row r="101" s="12" customFormat="1" ht="22.8" customHeight="1">
      <c r="A101" s="12"/>
      <c r="B101" s="201"/>
      <c r="C101" s="202"/>
      <c r="D101" s="203" t="s">
        <v>74</v>
      </c>
      <c r="E101" s="215" t="s">
        <v>82</v>
      </c>
      <c r="F101" s="215" t="s">
        <v>166</v>
      </c>
      <c r="G101" s="202"/>
      <c r="H101" s="202"/>
      <c r="I101" s="205"/>
      <c r="J101" s="216">
        <f>BK101</f>
        <v>0</v>
      </c>
      <c r="K101" s="202"/>
      <c r="L101" s="207"/>
      <c r="M101" s="208"/>
      <c r="N101" s="209"/>
      <c r="O101" s="209"/>
      <c r="P101" s="210">
        <f>SUM(P102:P141)</f>
        <v>0</v>
      </c>
      <c r="Q101" s="209"/>
      <c r="R101" s="210">
        <f>SUM(R102:R141)</f>
        <v>0.00012799999999999999</v>
      </c>
      <c r="S101" s="209"/>
      <c r="T101" s="211">
        <f>SUM(T102:T141)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2" t="s">
        <v>82</v>
      </c>
      <c r="AT101" s="213" t="s">
        <v>74</v>
      </c>
      <c r="AU101" s="213" t="s">
        <v>82</v>
      </c>
      <c r="AY101" s="212" t="s">
        <v>165</v>
      </c>
      <c r="BK101" s="214">
        <f>SUM(BK102:BK141)</f>
        <v>0</v>
      </c>
    </row>
    <row r="102" s="2" customFormat="1" ht="24.15" customHeight="1">
      <c r="A102" s="41"/>
      <c r="B102" s="42"/>
      <c r="C102" s="217" t="s">
        <v>82</v>
      </c>
      <c r="D102" s="217" t="s">
        <v>167</v>
      </c>
      <c r="E102" s="218" t="s">
        <v>766</v>
      </c>
      <c r="F102" s="219" t="s">
        <v>767</v>
      </c>
      <c r="G102" s="220" t="s">
        <v>170</v>
      </c>
      <c r="H102" s="221">
        <v>13.699999999999999</v>
      </c>
      <c r="I102" s="222"/>
      <c r="J102" s="223">
        <f>ROUND(I102*H102,2)</f>
        <v>0</v>
      </c>
      <c r="K102" s="219" t="s">
        <v>171</v>
      </c>
      <c r="L102" s="47"/>
      <c r="M102" s="224" t="s">
        <v>19</v>
      </c>
      <c r="N102" s="225" t="s">
        <v>46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172</v>
      </c>
      <c r="AT102" s="228" t="s">
        <v>167</v>
      </c>
      <c r="AU102" s="228" t="s">
        <v>84</v>
      </c>
      <c r="AY102" s="20" t="s">
        <v>165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82</v>
      </c>
      <c r="BK102" s="229">
        <f>ROUND(I102*H102,2)</f>
        <v>0</v>
      </c>
      <c r="BL102" s="20" t="s">
        <v>172</v>
      </c>
      <c r="BM102" s="228" t="s">
        <v>768</v>
      </c>
    </row>
    <row r="103" s="2" customFormat="1">
      <c r="A103" s="41"/>
      <c r="B103" s="42"/>
      <c r="C103" s="43"/>
      <c r="D103" s="230" t="s">
        <v>174</v>
      </c>
      <c r="E103" s="43"/>
      <c r="F103" s="231" t="s">
        <v>769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174</v>
      </c>
      <c r="AU103" s="20" t="s">
        <v>84</v>
      </c>
    </row>
    <row r="104" s="13" customFormat="1">
      <c r="A104" s="13"/>
      <c r="B104" s="235"/>
      <c r="C104" s="236"/>
      <c r="D104" s="237" t="s">
        <v>176</v>
      </c>
      <c r="E104" s="238" t="s">
        <v>19</v>
      </c>
      <c r="F104" s="239" t="s">
        <v>770</v>
      </c>
      <c r="G104" s="236"/>
      <c r="H104" s="240">
        <v>13.699999999999999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176</v>
      </c>
      <c r="AU104" s="246" t="s">
        <v>84</v>
      </c>
      <c r="AV104" s="13" t="s">
        <v>84</v>
      </c>
      <c r="AW104" s="13" t="s">
        <v>36</v>
      </c>
      <c r="AX104" s="13" t="s">
        <v>75</v>
      </c>
      <c r="AY104" s="246" t="s">
        <v>165</v>
      </c>
    </row>
    <row r="105" s="15" customFormat="1">
      <c r="A105" s="15"/>
      <c r="B105" s="257"/>
      <c r="C105" s="258"/>
      <c r="D105" s="237" t="s">
        <v>176</v>
      </c>
      <c r="E105" s="259" t="s">
        <v>19</v>
      </c>
      <c r="F105" s="260" t="s">
        <v>180</v>
      </c>
      <c r="G105" s="258"/>
      <c r="H105" s="261">
        <v>13.699999999999999</v>
      </c>
      <c r="I105" s="262"/>
      <c r="J105" s="258"/>
      <c r="K105" s="258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176</v>
      </c>
      <c r="AU105" s="267" t="s">
        <v>84</v>
      </c>
      <c r="AV105" s="15" t="s">
        <v>172</v>
      </c>
      <c r="AW105" s="15" t="s">
        <v>36</v>
      </c>
      <c r="AX105" s="15" t="s">
        <v>82</v>
      </c>
      <c r="AY105" s="267" t="s">
        <v>165</v>
      </c>
    </row>
    <row r="106" s="2" customFormat="1" ht="24.15" customHeight="1">
      <c r="A106" s="41"/>
      <c r="B106" s="42"/>
      <c r="C106" s="217" t="s">
        <v>84</v>
      </c>
      <c r="D106" s="217" t="s">
        <v>167</v>
      </c>
      <c r="E106" s="218" t="s">
        <v>771</v>
      </c>
      <c r="F106" s="219" t="s">
        <v>772</v>
      </c>
      <c r="G106" s="220" t="s">
        <v>170</v>
      </c>
      <c r="H106" s="221">
        <v>13.048</v>
      </c>
      <c r="I106" s="222"/>
      <c r="J106" s="223">
        <f>ROUND(I106*H106,2)</f>
        <v>0</v>
      </c>
      <c r="K106" s="219" t="s">
        <v>171</v>
      </c>
      <c r="L106" s="47"/>
      <c r="M106" s="224" t="s">
        <v>19</v>
      </c>
      <c r="N106" s="225" t="s">
        <v>46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172</v>
      </c>
      <c r="AT106" s="228" t="s">
        <v>167</v>
      </c>
      <c r="AU106" s="228" t="s">
        <v>84</v>
      </c>
      <c r="AY106" s="20" t="s">
        <v>165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82</v>
      </c>
      <c r="BK106" s="229">
        <f>ROUND(I106*H106,2)</f>
        <v>0</v>
      </c>
      <c r="BL106" s="20" t="s">
        <v>172</v>
      </c>
      <c r="BM106" s="228" t="s">
        <v>773</v>
      </c>
    </row>
    <row r="107" s="2" customFormat="1">
      <c r="A107" s="41"/>
      <c r="B107" s="42"/>
      <c r="C107" s="43"/>
      <c r="D107" s="230" t="s">
        <v>174</v>
      </c>
      <c r="E107" s="43"/>
      <c r="F107" s="231" t="s">
        <v>774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174</v>
      </c>
      <c r="AU107" s="20" t="s">
        <v>84</v>
      </c>
    </row>
    <row r="108" s="13" customFormat="1">
      <c r="A108" s="13"/>
      <c r="B108" s="235"/>
      <c r="C108" s="236"/>
      <c r="D108" s="237" t="s">
        <v>176</v>
      </c>
      <c r="E108" s="238" t="s">
        <v>19</v>
      </c>
      <c r="F108" s="239" t="s">
        <v>775</v>
      </c>
      <c r="G108" s="236"/>
      <c r="H108" s="240">
        <v>13.048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176</v>
      </c>
      <c r="AU108" s="246" t="s">
        <v>84</v>
      </c>
      <c r="AV108" s="13" t="s">
        <v>84</v>
      </c>
      <c r="AW108" s="13" t="s">
        <v>36</v>
      </c>
      <c r="AX108" s="13" t="s">
        <v>82</v>
      </c>
      <c r="AY108" s="246" t="s">
        <v>165</v>
      </c>
    </row>
    <row r="109" s="2" customFormat="1" ht="37.8" customHeight="1">
      <c r="A109" s="41"/>
      <c r="B109" s="42"/>
      <c r="C109" s="217" t="s">
        <v>92</v>
      </c>
      <c r="D109" s="217" t="s">
        <v>167</v>
      </c>
      <c r="E109" s="218" t="s">
        <v>672</v>
      </c>
      <c r="F109" s="219" t="s">
        <v>673</v>
      </c>
      <c r="G109" s="220" t="s">
        <v>170</v>
      </c>
      <c r="H109" s="221">
        <v>3.1499999999999999</v>
      </c>
      <c r="I109" s="222"/>
      <c r="J109" s="223">
        <f>ROUND(I109*H109,2)</f>
        <v>0</v>
      </c>
      <c r="K109" s="219" t="s">
        <v>171</v>
      </c>
      <c r="L109" s="47"/>
      <c r="M109" s="224" t="s">
        <v>19</v>
      </c>
      <c r="N109" s="225" t="s">
        <v>46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172</v>
      </c>
      <c r="AT109" s="228" t="s">
        <v>167</v>
      </c>
      <c r="AU109" s="228" t="s">
        <v>84</v>
      </c>
      <c r="AY109" s="20" t="s">
        <v>165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82</v>
      </c>
      <c r="BK109" s="229">
        <f>ROUND(I109*H109,2)</f>
        <v>0</v>
      </c>
      <c r="BL109" s="20" t="s">
        <v>172</v>
      </c>
      <c r="BM109" s="228" t="s">
        <v>776</v>
      </c>
    </row>
    <row r="110" s="2" customFormat="1">
      <c r="A110" s="41"/>
      <c r="B110" s="42"/>
      <c r="C110" s="43"/>
      <c r="D110" s="230" t="s">
        <v>174</v>
      </c>
      <c r="E110" s="43"/>
      <c r="F110" s="231" t="s">
        <v>675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174</v>
      </c>
      <c r="AU110" s="20" t="s">
        <v>84</v>
      </c>
    </row>
    <row r="111" s="13" customFormat="1">
      <c r="A111" s="13"/>
      <c r="B111" s="235"/>
      <c r="C111" s="236"/>
      <c r="D111" s="237" t="s">
        <v>176</v>
      </c>
      <c r="E111" s="238" t="s">
        <v>19</v>
      </c>
      <c r="F111" s="239" t="s">
        <v>777</v>
      </c>
      <c r="G111" s="236"/>
      <c r="H111" s="240">
        <v>3.1499999999999999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176</v>
      </c>
      <c r="AU111" s="246" t="s">
        <v>84</v>
      </c>
      <c r="AV111" s="13" t="s">
        <v>84</v>
      </c>
      <c r="AW111" s="13" t="s">
        <v>36</v>
      </c>
      <c r="AX111" s="13" t="s">
        <v>82</v>
      </c>
      <c r="AY111" s="246" t="s">
        <v>165</v>
      </c>
    </row>
    <row r="112" s="2" customFormat="1" ht="37.8" customHeight="1">
      <c r="A112" s="41"/>
      <c r="B112" s="42"/>
      <c r="C112" s="217" t="s">
        <v>172</v>
      </c>
      <c r="D112" s="217" t="s">
        <v>167</v>
      </c>
      <c r="E112" s="218" t="s">
        <v>197</v>
      </c>
      <c r="F112" s="219" t="s">
        <v>198</v>
      </c>
      <c r="G112" s="220" t="s">
        <v>170</v>
      </c>
      <c r="H112" s="221">
        <v>12.125</v>
      </c>
      <c r="I112" s="222"/>
      <c r="J112" s="223">
        <f>ROUND(I112*H112,2)</f>
        <v>0</v>
      </c>
      <c r="K112" s="219" t="s">
        <v>171</v>
      </c>
      <c r="L112" s="47"/>
      <c r="M112" s="224" t="s">
        <v>19</v>
      </c>
      <c r="N112" s="225" t="s">
        <v>46</v>
      </c>
      <c r="O112" s="87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172</v>
      </c>
      <c r="AT112" s="228" t="s">
        <v>167</v>
      </c>
      <c r="AU112" s="228" t="s">
        <v>84</v>
      </c>
      <c r="AY112" s="20" t="s">
        <v>165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0" t="s">
        <v>82</v>
      </c>
      <c r="BK112" s="229">
        <f>ROUND(I112*H112,2)</f>
        <v>0</v>
      </c>
      <c r="BL112" s="20" t="s">
        <v>172</v>
      </c>
      <c r="BM112" s="228" t="s">
        <v>778</v>
      </c>
    </row>
    <row r="113" s="2" customFormat="1">
      <c r="A113" s="41"/>
      <c r="B113" s="42"/>
      <c r="C113" s="43"/>
      <c r="D113" s="230" t="s">
        <v>174</v>
      </c>
      <c r="E113" s="43"/>
      <c r="F113" s="231" t="s">
        <v>200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174</v>
      </c>
      <c r="AU113" s="20" t="s">
        <v>84</v>
      </c>
    </row>
    <row r="114" s="13" customFormat="1">
      <c r="A114" s="13"/>
      <c r="B114" s="235"/>
      <c r="C114" s="236"/>
      <c r="D114" s="237" t="s">
        <v>176</v>
      </c>
      <c r="E114" s="238" t="s">
        <v>19</v>
      </c>
      <c r="F114" s="239" t="s">
        <v>779</v>
      </c>
      <c r="G114" s="236"/>
      <c r="H114" s="240">
        <v>12.125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176</v>
      </c>
      <c r="AU114" s="246" t="s">
        <v>84</v>
      </c>
      <c r="AV114" s="13" t="s">
        <v>84</v>
      </c>
      <c r="AW114" s="13" t="s">
        <v>36</v>
      </c>
      <c r="AX114" s="13" t="s">
        <v>82</v>
      </c>
      <c r="AY114" s="246" t="s">
        <v>165</v>
      </c>
    </row>
    <row r="115" s="2" customFormat="1" ht="24.15" customHeight="1">
      <c r="A115" s="41"/>
      <c r="B115" s="42"/>
      <c r="C115" s="217" t="s">
        <v>206</v>
      </c>
      <c r="D115" s="217" t="s">
        <v>167</v>
      </c>
      <c r="E115" s="218" t="s">
        <v>207</v>
      </c>
      <c r="F115" s="219" t="s">
        <v>208</v>
      </c>
      <c r="G115" s="220" t="s">
        <v>170</v>
      </c>
      <c r="H115" s="221">
        <v>1.575</v>
      </c>
      <c r="I115" s="222"/>
      <c r="J115" s="223">
        <f>ROUND(I115*H115,2)</f>
        <v>0</v>
      </c>
      <c r="K115" s="219" t="s">
        <v>171</v>
      </c>
      <c r="L115" s="47"/>
      <c r="M115" s="224" t="s">
        <v>19</v>
      </c>
      <c r="N115" s="225" t="s">
        <v>46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172</v>
      </c>
      <c r="AT115" s="228" t="s">
        <v>167</v>
      </c>
      <c r="AU115" s="228" t="s">
        <v>84</v>
      </c>
      <c r="AY115" s="20" t="s">
        <v>165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82</v>
      </c>
      <c r="BK115" s="229">
        <f>ROUND(I115*H115,2)</f>
        <v>0</v>
      </c>
      <c r="BL115" s="20" t="s">
        <v>172</v>
      </c>
      <c r="BM115" s="228" t="s">
        <v>780</v>
      </c>
    </row>
    <row r="116" s="2" customFormat="1">
      <c r="A116" s="41"/>
      <c r="B116" s="42"/>
      <c r="C116" s="43"/>
      <c r="D116" s="230" t="s">
        <v>174</v>
      </c>
      <c r="E116" s="43"/>
      <c r="F116" s="231" t="s">
        <v>210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174</v>
      </c>
      <c r="AU116" s="20" t="s">
        <v>84</v>
      </c>
    </row>
    <row r="117" s="13" customFormat="1">
      <c r="A117" s="13"/>
      <c r="B117" s="235"/>
      <c r="C117" s="236"/>
      <c r="D117" s="237" t="s">
        <v>176</v>
      </c>
      <c r="E117" s="238" t="s">
        <v>19</v>
      </c>
      <c r="F117" s="239" t="s">
        <v>781</v>
      </c>
      <c r="G117" s="236"/>
      <c r="H117" s="240">
        <v>1.575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176</v>
      </c>
      <c r="AU117" s="246" t="s">
        <v>84</v>
      </c>
      <c r="AV117" s="13" t="s">
        <v>84</v>
      </c>
      <c r="AW117" s="13" t="s">
        <v>36</v>
      </c>
      <c r="AX117" s="13" t="s">
        <v>82</v>
      </c>
      <c r="AY117" s="246" t="s">
        <v>165</v>
      </c>
    </row>
    <row r="118" s="2" customFormat="1" ht="24.15" customHeight="1">
      <c r="A118" s="41"/>
      <c r="B118" s="42"/>
      <c r="C118" s="217" t="s">
        <v>214</v>
      </c>
      <c r="D118" s="217" t="s">
        <v>167</v>
      </c>
      <c r="E118" s="218" t="s">
        <v>231</v>
      </c>
      <c r="F118" s="219" t="s">
        <v>232</v>
      </c>
      <c r="G118" s="220" t="s">
        <v>170</v>
      </c>
      <c r="H118" s="221">
        <v>12.125</v>
      </c>
      <c r="I118" s="222"/>
      <c r="J118" s="223">
        <f>ROUND(I118*H118,2)</f>
        <v>0</v>
      </c>
      <c r="K118" s="219" t="s">
        <v>171</v>
      </c>
      <c r="L118" s="47"/>
      <c r="M118" s="224" t="s">
        <v>19</v>
      </c>
      <c r="N118" s="225" t="s">
        <v>46</v>
      </c>
      <c r="O118" s="8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172</v>
      </c>
      <c r="AT118" s="228" t="s">
        <v>167</v>
      </c>
      <c r="AU118" s="228" t="s">
        <v>84</v>
      </c>
      <c r="AY118" s="20" t="s">
        <v>165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0" t="s">
        <v>82</v>
      </c>
      <c r="BK118" s="229">
        <f>ROUND(I118*H118,2)</f>
        <v>0</v>
      </c>
      <c r="BL118" s="20" t="s">
        <v>172</v>
      </c>
      <c r="BM118" s="228" t="s">
        <v>782</v>
      </c>
    </row>
    <row r="119" s="2" customFormat="1">
      <c r="A119" s="41"/>
      <c r="B119" s="42"/>
      <c r="C119" s="43"/>
      <c r="D119" s="230" t="s">
        <v>174</v>
      </c>
      <c r="E119" s="43"/>
      <c r="F119" s="231" t="s">
        <v>234</v>
      </c>
      <c r="G119" s="43"/>
      <c r="H119" s="43"/>
      <c r="I119" s="232"/>
      <c r="J119" s="43"/>
      <c r="K119" s="43"/>
      <c r="L119" s="47"/>
      <c r="M119" s="233"/>
      <c r="N119" s="23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174</v>
      </c>
      <c r="AU119" s="20" t="s">
        <v>84</v>
      </c>
    </row>
    <row r="120" s="13" customFormat="1">
      <c r="A120" s="13"/>
      <c r="B120" s="235"/>
      <c r="C120" s="236"/>
      <c r="D120" s="237" t="s">
        <v>176</v>
      </c>
      <c r="E120" s="238" t="s">
        <v>19</v>
      </c>
      <c r="F120" s="239" t="s">
        <v>783</v>
      </c>
      <c r="G120" s="236"/>
      <c r="H120" s="240">
        <v>12.125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176</v>
      </c>
      <c r="AU120" s="246" t="s">
        <v>84</v>
      </c>
      <c r="AV120" s="13" t="s">
        <v>84</v>
      </c>
      <c r="AW120" s="13" t="s">
        <v>36</v>
      </c>
      <c r="AX120" s="13" t="s">
        <v>82</v>
      </c>
      <c r="AY120" s="246" t="s">
        <v>165</v>
      </c>
    </row>
    <row r="121" s="2" customFormat="1" ht="24.15" customHeight="1">
      <c r="A121" s="41"/>
      <c r="B121" s="42"/>
      <c r="C121" s="217" t="s">
        <v>221</v>
      </c>
      <c r="D121" s="217" t="s">
        <v>167</v>
      </c>
      <c r="E121" s="218" t="s">
        <v>236</v>
      </c>
      <c r="F121" s="219" t="s">
        <v>237</v>
      </c>
      <c r="G121" s="220" t="s">
        <v>170</v>
      </c>
      <c r="H121" s="221">
        <v>0.93500000000000005</v>
      </c>
      <c r="I121" s="222"/>
      <c r="J121" s="223">
        <f>ROUND(I121*H121,2)</f>
        <v>0</v>
      </c>
      <c r="K121" s="219" t="s">
        <v>171</v>
      </c>
      <c r="L121" s="47"/>
      <c r="M121" s="224" t="s">
        <v>19</v>
      </c>
      <c r="N121" s="225" t="s">
        <v>46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172</v>
      </c>
      <c r="AT121" s="228" t="s">
        <v>167</v>
      </c>
      <c r="AU121" s="228" t="s">
        <v>84</v>
      </c>
      <c r="AY121" s="20" t="s">
        <v>165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82</v>
      </c>
      <c r="BK121" s="229">
        <f>ROUND(I121*H121,2)</f>
        <v>0</v>
      </c>
      <c r="BL121" s="20" t="s">
        <v>172</v>
      </c>
      <c r="BM121" s="228" t="s">
        <v>784</v>
      </c>
    </row>
    <row r="122" s="2" customFormat="1">
      <c r="A122" s="41"/>
      <c r="B122" s="42"/>
      <c r="C122" s="43"/>
      <c r="D122" s="230" t="s">
        <v>174</v>
      </c>
      <c r="E122" s="43"/>
      <c r="F122" s="231" t="s">
        <v>239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174</v>
      </c>
      <c r="AU122" s="20" t="s">
        <v>84</v>
      </c>
    </row>
    <row r="123" s="13" customFormat="1">
      <c r="A123" s="13"/>
      <c r="B123" s="235"/>
      <c r="C123" s="236"/>
      <c r="D123" s="237" t="s">
        <v>176</v>
      </c>
      <c r="E123" s="238" t="s">
        <v>19</v>
      </c>
      <c r="F123" s="239" t="s">
        <v>785</v>
      </c>
      <c r="G123" s="236"/>
      <c r="H123" s="240">
        <v>0.93500000000000005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176</v>
      </c>
      <c r="AU123" s="246" t="s">
        <v>84</v>
      </c>
      <c r="AV123" s="13" t="s">
        <v>84</v>
      </c>
      <c r="AW123" s="13" t="s">
        <v>36</v>
      </c>
      <c r="AX123" s="13" t="s">
        <v>75</v>
      </c>
      <c r="AY123" s="246" t="s">
        <v>165</v>
      </c>
    </row>
    <row r="124" s="15" customFormat="1">
      <c r="A124" s="15"/>
      <c r="B124" s="257"/>
      <c r="C124" s="258"/>
      <c r="D124" s="237" t="s">
        <v>176</v>
      </c>
      <c r="E124" s="259" t="s">
        <v>19</v>
      </c>
      <c r="F124" s="260" t="s">
        <v>180</v>
      </c>
      <c r="G124" s="258"/>
      <c r="H124" s="261">
        <v>0.93500000000000005</v>
      </c>
      <c r="I124" s="262"/>
      <c r="J124" s="258"/>
      <c r="K124" s="258"/>
      <c r="L124" s="263"/>
      <c r="M124" s="264"/>
      <c r="N124" s="265"/>
      <c r="O124" s="265"/>
      <c r="P124" s="265"/>
      <c r="Q124" s="265"/>
      <c r="R124" s="265"/>
      <c r="S124" s="265"/>
      <c r="T124" s="26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7" t="s">
        <v>176</v>
      </c>
      <c r="AU124" s="267" t="s">
        <v>84</v>
      </c>
      <c r="AV124" s="15" t="s">
        <v>172</v>
      </c>
      <c r="AW124" s="15" t="s">
        <v>36</v>
      </c>
      <c r="AX124" s="15" t="s">
        <v>82</v>
      </c>
      <c r="AY124" s="267" t="s">
        <v>165</v>
      </c>
    </row>
    <row r="125" s="2" customFormat="1" ht="24.15" customHeight="1">
      <c r="A125" s="41"/>
      <c r="B125" s="42"/>
      <c r="C125" s="217" t="s">
        <v>230</v>
      </c>
      <c r="D125" s="217" t="s">
        <v>167</v>
      </c>
      <c r="E125" s="218" t="s">
        <v>786</v>
      </c>
      <c r="F125" s="219" t="s">
        <v>787</v>
      </c>
      <c r="G125" s="220" t="s">
        <v>217</v>
      </c>
      <c r="H125" s="221">
        <v>6.4000000000000004</v>
      </c>
      <c r="I125" s="222"/>
      <c r="J125" s="223">
        <f>ROUND(I125*H125,2)</f>
        <v>0</v>
      </c>
      <c r="K125" s="219" t="s">
        <v>19</v>
      </c>
      <c r="L125" s="47"/>
      <c r="M125" s="224" t="s">
        <v>19</v>
      </c>
      <c r="N125" s="225" t="s">
        <v>46</v>
      </c>
      <c r="O125" s="87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172</v>
      </c>
      <c r="AT125" s="228" t="s">
        <v>167</v>
      </c>
      <c r="AU125" s="228" t="s">
        <v>84</v>
      </c>
      <c r="AY125" s="20" t="s">
        <v>165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82</v>
      </c>
      <c r="BK125" s="229">
        <f>ROUND(I125*H125,2)</f>
        <v>0</v>
      </c>
      <c r="BL125" s="20" t="s">
        <v>172</v>
      </c>
      <c r="BM125" s="228" t="s">
        <v>788</v>
      </c>
    </row>
    <row r="126" s="13" customFormat="1">
      <c r="A126" s="13"/>
      <c r="B126" s="235"/>
      <c r="C126" s="236"/>
      <c r="D126" s="237" t="s">
        <v>176</v>
      </c>
      <c r="E126" s="238" t="s">
        <v>19</v>
      </c>
      <c r="F126" s="239" t="s">
        <v>789</v>
      </c>
      <c r="G126" s="236"/>
      <c r="H126" s="240">
        <v>6.4000000000000004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176</v>
      </c>
      <c r="AU126" s="246" t="s">
        <v>84</v>
      </c>
      <c r="AV126" s="13" t="s">
        <v>84</v>
      </c>
      <c r="AW126" s="13" t="s">
        <v>36</v>
      </c>
      <c r="AX126" s="13" t="s">
        <v>82</v>
      </c>
      <c r="AY126" s="246" t="s">
        <v>165</v>
      </c>
    </row>
    <row r="127" s="2" customFormat="1" ht="24.15" customHeight="1">
      <c r="A127" s="41"/>
      <c r="B127" s="42"/>
      <c r="C127" s="217" t="s">
        <v>235</v>
      </c>
      <c r="D127" s="217" t="s">
        <v>167</v>
      </c>
      <c r="E127" s="218" t="s">
        <v>557</v>
      </c>
      <c r="F127" s="219" t="s">
        <v>558</v>
      </c>
      <c r="G127" s="220" t="s">
        <v>217</v>
      </c>
      <c r="H127" s="221">
        <v>6.4000000000000004</v>
      </c>
      <c r="I127" s="222"/>
      <c r="J127" s="223">
        <f>ROUND(I127*H127,2)</f>
        <v>0</v>
      </c>
      <c r="K127" s="219" t="s">
        <v>171</v>
      </c>
      <c r="L127" s="47"/>
      <c r="M127" s="224" t="s">
        <v>19</v>
      </c>
      <c r="N127" s="225" t="s">
        <v>46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172</v>
      </c>
      <c r="AT127" s="228" t="s">
        <v>167</v>
      </c>
      <c r="AU127" s="228" t="s">
        <v>84</v>
      </c>
      <c r="AY127" s="20" t="s">
        <v>165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82</v>
      </c>
      <c r="BK127" s="229">
        <f>ROUND(I127*H127,2)</f>
        <v>0</v>
      </c>
      <c r="BL127" s="20" t="s">
        <v>172</v>
      </c>
      <c r="BM127" s="228" t="s">
        <v>790</v>
      </c>
    </row>
    <row r="128" s="2" customFormat="1">
      <c r="A128" s="41"/>
      <c r="B128" s="42"/>
      <c r="C128" s="43"/>
      <c r="D128" s="230" t="s">
        <v>174</v>
      </c>
      <c r="E128" s="43"/>
      <c r="F128" s="231" t="s">
        <v>594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174</v>
      </c>
      <c r="AU128" s="20" t="s">
        <v>84</v>
      </c>
    </row>
    <row r="129" s="13" customFormat="1">
      <c r="A129" s="13"/>
      <c r="B129" s="235"/>
      <c r="C129" s="236"/>
      <c r="D129" s="237" t="s">
        <v>176</v>
      </c>
      <c r="E129" s="238" t="s">
        <v>19</v>
      </c>
      <c r="F129" s="239" t="s">
        <v>791</v>
      </c>
      <c r="G129" s="236"/>
      <c r="H129" s="240">
        <v>6.4000000000000004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176</v>
      </c>
      <c r="AU129" s="246" t="s">
        <v>84</v>
      </c>
      <c r="AV129" s="13" t="s">
        <v>84</v>
      </c>
      <c r="AW129" s="13" t="s">
        <v>36</v>
      </c>
      <c r="AX129" s="13" t="s">
        <v>82</v>
      </c>
      <c r="AY129" s="246" t="s">
        <v>165</v>
      </c>
    </row>
    <row r="130" s="2" customFormat="1" ht="16.5" customHeight="1">
      <c r="A130" s="41"/>
      <c r="B130" s="42"/>
      <c r="C130" s="268" t="s">
        <v>241</v>
      </c>
      <c r="D130" s="268" t="s">
        <v>242</v>
      </c>
      <c r="E130" s="269" t="s">
        <v>283</v>
      </c>
      <c r="F130" s="270" t="s">
        <v>284</v>
      </c>
      <c r="G130" s="271" t="s">
        <v>285</v>
      </c>
      <c r="H130" s="272">
        <v>0.128</v>
      </c>
      <c r="I130" s="273"/>
      <c r="J130" s="274">
        <f>ROUND(I130*H130,2)</f>
        <v>0</v>
      </c>
      <c r="K130" s="270" t="s">
        <v>171</v>
      </c>
      <c r="L130" s="275"/>
      <c r="M130" s="276" t="s">
        <v>19</v>
      </c>
      <c r="N130" s="277" t="s">
        <v>46</v>
      </c>
      <c r="O130" s="87"/>
      <c r="P130" s="226">
        <f>O130*H130</f>
        <v>0</v>
      </c>
      <c r="Q130" s="226">
        <v>0.001</v>
      </c>
      <c r="R130" s="226">
        <f>Q130*H130</f>
        <v>0.00012799999999999999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230</v>
      </c>
      <c r="AT130" s="228" t="s">
        <v>242</v>
      </c>
      <c r="AU130" s="228" t="s">
        <v>84</v>
      </c>
      <c r="AY130" s="20" t="s">
        <v>165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82</v>
      </c>
      <c r="BK130" s="229">
        <f>ROUND(I130*H130,2)</f>
        <v>0</v>
      </c>
      <c r="BL130" s="20" t="s">
        <v>172</v>
      </c>
      <c r="BM130" s="228" t="s">
        <v>792</v>
      </c>
    </row>
    <row r="131" s="13" customFormat="1">
      <c r="A131" s="13"/>
      <c r="B131" s="235"/>
      <c r="C131" s="236"/>
      <c r="D131" s="237" t="s">
        <v>176</v>
      </c>
      <c r="E131" s="238" t="s">
        <v>19</v>
      </c>
      <c r="F131" s="239" t="s">
        <v>793</v>
      </c>
      <c r="G131" s="236"/>
      <c r="H131" s="240">
        <v>6.4000000000000004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176</v>
      </c>
      <c r="AU131" s="246" t="s">
        <v>84</v>
      </c>
      <c r="AV131" s="13" t="s">
        <v>84</v>
      </c>
      <c r="AW131" s="13" t="s">
        <v>36</v>
      </c>
      <c r="AX131" s="13" t="s">
        <v>82</v>
      </c>
      <c r="AY131" s="246" t="s">
        <v>165</v>
      </c>
    </row>
    <row r="132" s="13" customFormat="1">
      <c r="A132" s="13"/>
      <c r="B132" s="235"/>
      <c r="C132" s="236"/>
      <c r="D132" s="237" t="s">
        <v>176</v>
      </c>
      <c r="E132" s="236"/>
      <c r="F132" s="239" t="s">
        <v>794</v>
      </c>
      <c r="G132" s="236"/>
      <c r="H132" s="240">
        <v>0.128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176</v>
      </c>
      <c r="AU132" s="246" t="s">
        <v>84</v>
      </c>
      <c r="AV132" s="13" t="s">
        <v>84</v>
      </c>
      <c r="AW132" s="13" t="s">
        <v>4</v>
      </c>
      <c r="AX132" s="13" t="s">
        <v>82</v>
      </c>
      <c r="AY132" s="246" t="s">
        <v>165</v>
      </c>
    </row>
    <row r="133" s="2" customFormat="1" ht="16.5" customHeight="1">
      <c r="A133" s="41"/>
      <c r="B133" s="42"/>
      <c r="C133" s="217" t="s">
        <v>249</v>
      </c>
      <c r="D133" s="217" t="s">
        <v>167</v>
      </c>
      <c r="E133" s="218" t="s">
        <v>302</v>
      </c>
      <c r="F133" s="219" t="s">
        <v>303</v>
      </c>
      <c r="G133" s="220" t="s">
        <v>217</v>
      </c>
      <c r="H133" s="221">
        <v>6.4000000000000004</v>
      </c>
      <c r="I133" s="222"/>
      <c r="J133" s="223">
        <f>ROUND(I133*H133,2)</f>
        <v>0</v>
      </c>
      <c r="K133" s="219" t="s">
        <v>171</v>
      </c>
      <c r="L133" s="47"/>
      <c r="M133" s="224" t="s">
        <v>19</v>
      </c>
      <c r="N133" s="225" t="s">
        <v>46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172</v>
      </c>
      <c r="AT133" s="228" t="s">
        <v>167</v>
      </c>
      <c r="AU133" s="228" t="s">
        <v>84</v>
      </c>
      <c r="AY133" s="20" t="s">
        <v>165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0" t="s">
        <v>82</v>
      </c>
      <c r="BK133" s="229">
        <f>ROUND(I133*H133,2)</f>
        <v>0</v>
      </c>
      <c r="BL133" s="20" t="s">
        <v>172</v>
      </c>
      <c r="BM133" s="228" t="s">
        <v>795</v>
      </c>
    </row>
    <row r="134" s="2" customFormat="1">
      <c r="A134" s="41"/>
      <c r="B134" s="42"/>
      <c r="C134" s="43"/>
      <c r="D134" s="230" t="s">
        <v>174</v>
      </c>
      <c r="E134" s="43"/>
      <c r="F134" s="231" t="s">
        <v>305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174</v>
      </c>
      <c r="AU134" s="20" t="s">
        <v>84</v>
      </c>
    </row>
    <row r="135" s="13" customFormat="1">
      <c r="A135" s="13"/>
      <c r="B135" s="235"/>
      <c r="C135" s="236"/>
      <c r="D135" s="237" t="s">
        <v>176</v>
      </c>
      <c r="E135" s="238" t="s">
        <v>19</v>
      </c>
      <c r="F135" s="239" t="s">
        <v>791</v>
      </c>
      <c r="G135" s="236"/>
      <c r="H135" s="240">
        <v>6.4000000000000004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176</v>
      </c>
      <c r="AU135" s="246" t="s">
        <v>84</v>
      </c>
      <c r="AV135" s="13" t="s">
        <v>84</v>
      </c>
      <c r="AW135" s="13" t="s">
        <v>36</v>
      </c>
      <c r="AX135" s="13" t="s">
        <v>82</v>
      </c>
      <c r="AY135" s="246" t="s">
        <v>165</v>
      </c>
    </row>
    <row r="136" s="2" customFormat="1" ht="24.15" customHeight="1">
      <c r="A136" s="41"/>
      <c r="B136" s="42"/>
      <c r="C136" s="217" t="s">
        <v>8</v>
      </c>
      <c r="D136" s="217" t="s">
        <v>167</v>
      </c>
      <c r="E136" s="218" t="s">
        <v>312</v>
      </c>
      <c r="F136" s="219" t="s">
        <v>313</v>
      </c>
      <c r="G136" s="220" t="s">
        <v>217</v>
      </c>
      <c r="H136" s="221">
        <v>6.4000000000000004</v>
      </c>
      <c r="I136" s="222"/>
      <c r="J136" s="223">
        <f>ROUND(I136*H136,2)</f>
        <v>0</v>
      </c>
      <c r="K136" s="219" t="s">
        <v>171</v>
      </c>
      <c r="L136" s="47"/>
      <c r="M136" s="224" t="s">
        <v>19</v>
      </c>
      <c r="N136" s="225" t="s">
        <v>46</v>
      </c>
      <c r="O136" s="87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172</v>
      </c>
      <c r="AT136" s="228" t="s">
        <v>167</v>
      </c>
      <c r="AU136" s="228" t="s">
        <v>84</v>
      </c>
      <c r="AY136" s="20" t="s">
        <v>165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0" t="s">
        <v>82</v>
      </c>
      <c r="BK136" s="229">
        <f>ROUND(I136*H136,2)</f>
        <v>0</v>
      </c>
      <c r="BL136" s="20" t="s">
        <v>172</v>
      </c>
      <c r="BM136" s="228" t="s">
        <v>796</v>
      </c>
    </row>
    <row r="137" s="2" customFormat="1">
      <c r="A137" s="41"/>
      <c r="B137" s="42"/>
      <c r="C137" s="43"/>
      <c r="D137" s="230" t="s">
        <v>174</v>
      </c>
      <c r="E137" s="43"/>
      <c r="F137" s="231" t="s">
        <v>315</v>
      </c>
      <c r="G137" s="43"/>
      <c r="H137" s="43"/>
      <c r="I137" s="232"/>
      <c r="J137" s="43"/>
      <c r="K137" s="43"/>
      <c r="L137" s="47"/>
      <c r="M137" s="233"/>
      <c r="N137" s="23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174</v>
      </c>
      <c r="AU137" s="20" t="s">
        <v>84</v>
      </c>
    </row>
    <row r="138" s="13" customFormat="1">
      <c r="A138" s="13"/>
      <c r="B138" s="235"/>
      <c r="C138" s="236"/>
      <c r="D138" s="237" t="s">
        <v>176</v>
      </c>
      <c r="E138" s="238" t="s">
        <v>19</v>
      </c>
      <c r="F138" s="239" t="s">
        <v>791</v>
      </c>
      <c r="G138" s="236"/>
      <c r="H138" s="240">
        <v>6.4000000000000004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176</v>
      </c>
      <c r="AU138" s="246" t="s">
        <v>84</v>
      </c>
      <c r="AV138" s="13" t="s">
        <v>84</v>
      </c>
      <c r="AW138" s="13" t="s">
        <v>36</v>
      </c>
      <c r="AX138" s="13" t="s">
        <v>82</v>
      </c>
      <c r="AY138" s="246" t="s">
        <v>165</v>
      </c>
    </row>
    <row r="139" s="2" customFormat="1" ht="21.75" customHeight="1">
      <c r="A139" s="41"/>
      <c r="B139" s="42"/>
      <c r="C139" s="217" t="s">
        <v>260</v>
      </c>
      <c r="D139" s="217" t="s">
        <v>167</v>
      </c>
      <c r="E139" s="218" t="s">
        <v>321</v>
      </c>
      <c r="F139" s="219" t="s">
        <v>322</v>
      </c>
      <c r="G139" s="220" t="s">
        <v>217</v>
      </c>
      <c r="H139" s="221">
        <v>6.4000000000000004</v>
      </c>
      <c r="I139" s="222"/>
      <c r="J139" s="223">
        <f>ROUND(I139*H139,2)</f>
        <v>0</v>
      </c>
      <c r="K139" s="219" t="s">
        <v>171</v>
      </c>
      <c r="L139" s="47"/>
      <c r="M139" s="224" t="s">
        <v>19</v>
      </c>
      <c r="N139" s="225" t="s">
        <v>46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172</v>
      </c>
      <c r="AT139" s="228" t="s">
        <v>167</v>
      </c>
      <c r="AU139" s="228" t="s">
        <v>84</v>
      </c>
      <c r="AY139" s="20" t="s">
        <v>165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82</v>
      </c>
      <c r="BK139" s="229">
        <f>ROUND(I139*H139,2)</f>
        <v>0</v>
      </c>
      <c r="BL139" s="20" t="s">
        <v>172</v>
      </c>
      <c r="BM139" s="228" t="s">
        <v>797</v>
      </c>
    </row>
    <row r="140" s="2" customFormat="1">
      <c r="A140" s="41"/>
      <c r="B140" s="42"/>
      <c r="C140" s="43"/>
      <c r="D140" s="230" t="s">
        <v>174</v>
      </c>
      <c r="E140" s="43"/>
      <c r="F140" s="231" t="s">
        <v>324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174</v>
      </c>
      <c r="AU140" s="20" t="s">
        <v>84</v>
      </c>
    </row>
    <row r="141" s="13" customFormat="1">
      <c r="A141" s="13"/>
      <c r="B141" s="235"/>
      <c r="C141" s="236"/>
      <c r="D141" s="237" t="s">
        <v>176</v>
      </c>
      <c r="E141" s="238" t="s">
        <v>19</v>
      </c>
      <c r="F141" s="239" t="s">
        <v>791</v>
      </c>
      <c r="G141" s="236"/>
      <c r="H141" s="240">
        <v>6.4000000000000004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176</v>
      </c>
      <c r="AU141" s="246" t="s">
        <v>84</v>
      </c>
      <c r="AV141" s="13" t="s">
        <v>84</v>
      </c>
      <c r="AW141" s="13" t="s">
        <v>36</v>
      </c>
      <c r="AX141" s="13" t="s">
        <v>82</v>
      </c>
      <c r="AY141" s="246" t="s">
        <v>165</v>
      </c>
    </row>
    <row r="142" s="12" customFormat="1" ht="22.8" customHeight="1">
      <c r="A142" s="12"/>
      <c r="B142" s="201"/>
      <c r="C142" s="202"/>
      <c r="D142" s="203" t="s">
        <v>74</v>
      </c>
      <c r="E142" s="215" t="s">
        <v>206</v>
      </c>
      <c r="F142" s="215" t="s">
        <v>366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SUM(P143:P172)</f>
        <v>0</v>
      </c>
      <c r="Q142" s="209"/>
      <c r="R142" s="210">
        <f>SUM(R143:R172)</f>
        <v>16.818736879999999</v>
      </c>
      <c r="S142" s="209"/>
      <c r="T142" s="211">
        <f>SUM(T143:T172)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82</v>
      </c>
      <c r="AT142" s="213" t="s">
        <v>74</v>
      </c>
      <c r="AU142" s="213" t="s">
        <v>82</v>
      </c>
      <c r="AY142" s="212" t="s">
        <v>165</v>
      </c>
      <c r="BK142" s="214">
        <f>SUM(BK143:BK172)</f>
        <v>0</v>
      </c>
    </row>
    <row r="143" s="2" customFormat="1" ht="16.5" customHeight="1">
      <c r="A143" s="41"/>
      <c r="B143" s="42"/>
      <c r="C143" s="217" t="s">
        <v>271</v>
      </c>
      <c r="D143" s="217" t="s">
        <v>167</v>
      </c>
      <c r="E143" s="218" t="s">
        <v>368</v>
      </c>
      <c r="F143" s="219" t="s">
        <v>369</v>
      </c>
      <c r="G143" s="220" t="s">
        <v>217</v>
      </c>
      <c r="H143" s="221">
        <v>17.126000000000001</v>
      </c>
      <c r="I143" s="222"/>
      <c r="J143" s="223">
        <f>ROUND(I143*H143,2)</f>
        <v>0</v>
      </c>
      <c r="K143" s="219" t="s">
        <v>19</v>
      </c>
      <c r="L143" s="47"/>
      <c r="M143" s="224" t="s">
        <v>19</v>
      </c>
      <c r="N143" s="225" t="s">
        <v>46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172</v>
      </c>
      <c r="AT143" s="228" t="s">
        <v>167</v>
      </c>
      <c r="AU143" s="228" t="s">
        <v>84</v>
      </c>
      <c r="AY143" s="20" t="s">
        <v>165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0" t="s">
        <v>82</v>
      </c>
      <c r="BK143" s="229">
        <f>ROUND(I143*H143,2)</f>
        <v>0</v>
      </c>
      <c r="BL143" s="20" t="s">
        <v>172</v>
      </c>
      <c r="BM143" s="228" t="s">
        <v>798</v>
      </c>
    </row>
    <row r="144" s="13" customFormat="1">
      <c r="A144" s="13"/>
      <c r="B144" s="235"/>
      <c r="C144" s="236"/>
      <c r="D144" s="237" t="s">
        <v>176</v>
      </c>
      <c r="E144" s="238" t="s">
        <v>19</v>
      </c>
      <c r="F144" s="239" t="s">
        <v>799</v>
      </c>
      <c r="G144" s="236"/>
      <c r="H144" s="240">
        <v>17.126000000000001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176</v>
      </c>
      <c r="AU144" s="246" t="s">
        <v>84</v>
      </c>
      <c r="AV144" s="13" t="s">
        <v>84</v>
      </c>
      <c r="AW144" s="13" t="s">
        <v>36</v>
      </c>
      <c r="AX144" s="13" t="s">
        <v>82</v>
      </c>
      <c r="AY144" s="246" t="s">
        <v>165</v>
      </c>
    </row>
    <row r="145" s="2" customFormat="1" ht="16.5" customHeight="1">
      <c r="A145" s="41"/>
      <c r="B145" s="42"/>
      <c r="C145" s="217" t="s">
        <v>277</v>
      </c>
      <c r="D145" s="217" t="s">
        <v>167</v>
      </c>
      <c r="E145" s="218" t="s">
        <v>382</v>
      </c>
      <c r="F145" s="219" t="s">
        <v>800</v>
      </c>
      <c r="G145" s="220" t="s">
        <v>217</v>
      </c>
      <c r="H145" s="221">
        <v>17.940999999999999</v>
      </c>
      <c r="I145" s="222"/>
      <c r="J145" s="223">
        <f>ROUND(I145*H145,2)</f>
        <v>0</v>
      </c>
      <c r="K145" s="219" t="s">
        <v>19</v>
      </c>
      <c r="L145" s="47"/>
      <c r="M145" s="224" t="s">
        <v>19</v>
      </c>
      <c r="N145" s="225" t="s">
        <v>46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172</v>
      </c>
      <c r="AT145" s="228" t="s">
        <v>167</v>
      </c>
      <c r="AU145" s="228" t="s">
        <v>84</v>
      </c>
      <c r="AY145" s="20" t="s">
        <v>165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0" t="s">
        <v>82</v>
      </c>
      <c r="BK145" s="229">
        <f>ROUND(I145*H145,2)</f>
        <v>0</v>
      </c>
      <c r="BL145" s="20" t="s">
        <v>172</v>
      </c>
      <c r="BM145" s="228" t="s">
        <v>801</v>
      </c>
    </row>
    <row r="146" s="13" customFormat="1">
      <c r="A146" s="13"/>
      <c r="B146" s="235"/>
      <c r="C146" s="236"/>
      <c r="D146" s="237" t="s">
        <v>176</v>
      </c>
      <c r="E146" s="238" t="s">
        <v>19</v>
      </c>
      <c r="F146" s="239" t="s">
        <v>802</v>
      </c>
      <c r="G146" s="236"/>
      <c r="H146" s="240">
        <v>17.940999999999999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176</v>
      </c>
      <c r="AU146" s="246" t="s">
        <v>84</v>
      </c>
      <c r="AV146" s="13" t="s">
        <v>84</v>
      </c>
      <c r="AW146" s="13" t="s">
        <v>36</v>
      </c>
      <c r="AX146" s="13" t="s">
        <v>82</v>
      </c>
      <c r="AY146" s="246" t="s">
        <v>165</v>
      </c>
    </row>
    <row r="147" s="2" customFormat="1" ht="24.15" customHeight="1">
      <c r="A147" s="41"/>
      <c r="B147" s="42"/>
      <c r="C147" s="217" t="s">
        <v>282</v>
      </c>
      <c r="D147" s="217" t="s">
        <v>167</v>
      </c>
      <c r="E147" s="218" t="s">
        <v>393</v>
      </c>
      <c r="F147" s="219" t="s">
        <v>394</v>
      </c>
      <c r="G147" s="220" t="s">
        <v>217</v>
      </c>
      <c r="H147" s="221">
        <v>45.090000000000003</v>
      </c>
      <c r="I147" s="222"/>
      <c r="J147" s="223">
        <f>ROUND(I147*H147,2)</f>
        <v>0</v>
      </c>
      <c r="K147" s="219" t="s">
        <v>171</v>
      </c>
      <c r="L147" s="47"/>
      <c r="M147" s="224" t="s">
        <v>19</v>
      </c>
      <c r="N147" s="225" t="s">
        <v>46</v>
      </c>
      <c r="O147" s="87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8" t="s">
        <v>172</v>
      </c>
      <c r="AT147" s="228" t="s">
        <v>167</v>
      </c>
      <c r="AU147" s="228" t="s">
        <v>84</v>
      </c>
      <c r="AY147" s="20" t="s">
        <v>165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0" t="s">
        <v>82</v>
      </c>
      <c r="BK147" s="229">
        <f>ROUND(I147*H147,2)</f>
        <v>0</v>
      </c>
      <c r="BL147" s="20" t="s">
        <v>172</v>
      </c>
      <c r="BM147" s="228" t="s">
        <v>803</v>
      </c>
    </row>
    <row r="148" s="2" customFormat="1">
      <c r="A148" s="41"/>
      <c r="B148" s="42"/>
      <c r="C148" s="43"/>
      <c r="D148" s="230" t="s">
        <v>174</v>
      </c>
      <c r="E148" s="43"/>
      <c r="F148" s="231" t="s">
        <v>396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174</v>
      </c>
      <c r="AU148" s="20" t="s">
        <v>84</v>
      </c>
    </row>
    <row r="149" s="13" customFormat="1">
      <c r="A149" s="13"/>
      <c r="B149" s="235"/>
      <c r="C149" s="236"/>
      <c r="D149" s="237" t="s">
        <v>176</v>
      </c>
      <c r="E149" s="238" t="s">
        <v>19</v>
      </c>
      <c r="F149" s="239" t="s">
        <v>804</v>
      </c>
      <c r="G149" s="236"/>
      <c r="H149" s="240">
        <v>45.090000000000003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176</v>
      </c>
      <c r="AU149" s="246" t="s">
        <v>84</v>
      </c>
      <c r="AV149" s="13" t="s">
        <v>84</v>
      </c>
      <c r="AW149" s="13" t="s">
        <v>36</v>
      </c>
      <c r="AX149" s="13" t="s">
        <v>82</v>
      </c>
      <c r="AY149" s="246" t="s">
        <v>165</v>
      </c>
    </row>
    <row r="150" s="2" customFormat="1" ht="37.8" customHeight="1">
      <c r="A150" s="41"/>
      <c r="B150" s="42"/>
      <c r="C150" s="217" t="s">
        <v>290</v>
      </c>
      <c r="D150" s="217" t="s">
        <v>167</v>
      </c>
      <c r="E150" s="218" t="s">
        <v>399</v>
      </c>
      <c r="F150" s="219" t="s">
        <v>400</v>
      </c>
      <c r="G150" s="220" t="s">
        <v>217</v>
      </c>
      <c r="H150" s="221">
        <v>54.387999999999998</v>
      </c>
      <c r="I150" s="222"/>
      <c r="J150" s="223">
        <f>ROUND(I150*H150,2)</f>
        <v>0</v>
      </c>
      <c r="K150" s="219" t="s">
        <v>171</v>
      </c>
      <c r="L150" s="47"/>
      <c r="M150" s="224" t="s">
        <v>19</v>
      </c>
      <c r="N150" s="225" t="s">
        <v>46</v>
      </c>
      <c r="O150" s="87"/>
      <c r="P150" s="226">
        <f>O150*H150</f>
        <v>0</v>
      </c>
      <c r="Q150" s="226">
        <v>0.17726</v>
      </c>
      <c r="R150" s="226">
        <f>Q150*H150</f>
        <v>9.6408168799999991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172</v>
      </c>
      <c r="AT150" s="228" t="s">
        <v>167</v>
      </c>
      <c r="AU150" s="228" t="s">
        <v>84</v>
      </c>
      <c r="AY150" s="20" t="s">
        <v>165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82</v>
      </c>
      <c r="BK150" s="229">
        <f>ROUND(I150*H150,2)</f>
        <v>0</v>
      </c>
      <c r="BL150" s="20" t="s">
        <v>172</v>
      </c>
      <c r="BM150" s="228" t="s">
        <v>805</v>
      </c>
    </row>
    <row r="151" s="2" customFormat="1">
      <c r="A151" s="41"/>
      <c r="B151" s="42"/>
      <c r="C151" s="43"/>
      <c r="D151" s="230" t="s">
        <v>174</v>
      </c>
      <c r="E151" s="43"/>
      <c r="F151" s="231" t="s">
        <v>402</v>
      </c>
      <c r="G151" s="43"/>
      <c r="H151" s="43"/>
      <c r="I151" s="232"/>
      <c r="J151" s="43"/>
      <c r="K151" s="43"/>
      <c r="L151" s="47"/>
      <c r="M151" s="233"/>
      <c r="N151" s="23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174</v>
      </c>
      <c r="AU151" s="20" t="s">
        <v>84</v>
      </c>
    </row>
    <row r="152" s="13" customFormat="1">
      <c r="A152" s="13"/>
      <c r="B152" s="235"/>
      <c r="C152" s="236"/>
      <c r="D152" s="237" t="s">
        <v>176</v>
      </c>
      <c r="E152" s="238" t="s">
        <v>19</v>
      </c>
      <c r="F152" s="239" t="s">
        <v>806</v>
      </c>
      <c r="G152" s="236"/>
      <c r="H152" s="240">
        <v>54.387999999999998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176</v>
      </c>
      <c r="AU152" s="246" t="s">
        <v>84</v>
      </c>
      <c r="AV152" s="13" t="s">
        <v>84</v>
      </c>
      <c r="AW152" s="13" t="s">
        <v>36</v>
      </c>
      <c r="AX152" s="13" t="s">
        <v>82</v>
      </c>
      <c r="AY152" s="246" t="s">
        <v>165</v>
      </c>
    </row>
    <row r="153" s="2" customFormat="1" ht="37.8" customHeight="1">
      <c r="A153" s="41"/>
      <c r="B153" s="42"/>
      <c r="C153" s="217" t="s">
        <v>301</v>
      </c>
      <c r="D153" s="217" t="s">
        <v>167</v>
      </c>
      <c r="E153" s="218" t="s">
        <v>407</v>
      </c>
      <c r="F153" s="219" t="s">
        <v>408</v>
      </c>
      <c r="G153" s="220" t="s">
        <v>217</v>
      </c>
      <c r="H153" s="221">
        <v>60.905000000000001</v>
      </c>
      <c r="I153" s="222"/>
      <c r="J153" s="223">
        <f>ROUND(I153*H153,2)</f>
        <v>0</v>
      </c>
      <c r="K153" s="219" t="s">
        <v>171</v>
      </c>
      <c r="L153" s="47"/>
      <c r="M153" s="224" t="s">
        <v>19</v>
      </c>
      <c r="N153" s="225" t="s">
        <v>46</v>
      </c>
      <c r="O153" s="87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172</v>
      </c>
      <c r="AT153" s="228" t="s">
        <v>167</v>
      </c>
      <c r="AU153" s="228" t="s">
        <v>84</v>
      </c>
      <c r="AY153" s="20" t="s">
        <v>165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82</v>
      </c>
      <c r="BK153" s="229">
        <f>ROUND(I153*H153,2)</f>
        <v>0</v>
      </c>
      <c r="BL153" s="20" t="s">
        <v>172</v>
      </c>
      <c r="BM153" s="228" t="s">
        <v>807</v>
      </c>
    </row>
    <row r="154" s="2" customFormat="1">
      <c r="A154" s="41"/>
      <c r="B154" s="42"/>
      <c r="C154" s="43"/>
      <c r="D154" s="230" t="s">
        <v>174</v>
      </c>
      <c r="E154" s="43"/>
      <c r="F154" s="231" t="s">
        <v>410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174</v>
      </c>
      <c r="AU154" s="20" t="s">
        <v>84</v>
      </c>
    </row>
    <row r="155" s="13" customFormat="1">
      <c r="A155" s="13"/>
      <c r="B155" s="235"/>
      <c r="C155" s="236"/>
      <c r="D155" s="237" t="s">
        <v>176</v>
      </c>
      <c r="E155" s="238" t="s">
        <v>19</v>
      </c>
      <c r="F155" s="239" t="s">
        <v>808</v>
      </c>
      <c r="G155" s="236"/>
      <c r="H155" s="240">
        <v>60.905000000000001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176</v>
      </c>
      <c r="AU155" s="246" t="s">
        <v>84</v>
      </c>
      <c r="AV155" s="13" t="s">
        <v>84</v>
      </c>
      <c r="AW155" s="13" t="s">
        <v>36</v>
      </c>
      <c r="AX155" s="13" t="s">
        <v>82</v>
      </c>
      <c r="AY155" s="246" t="s">
        <v>165</v>
      </c>
    </row>
    <row r="156" s="2" customFormat="1" ht="16.5" customHeight="1">
      <c r="A156" s="41"/>
      <c r="B156" s="42"/>
      <c r="C156" s="268" t="s">
        <v>306</v>
      </c>
      <c r="D156" s="268" t="s">
        <v>242</v>
      </c>
      <c r="E156" s="269" t="s">
        <v>415</v>
      </c>
      <c r="F156" s="270" t="s">
        <v>416</v>
      </c>
      <c r="G156" s="271" t="s">
        <v>245</v>
      </c>
      <c r="H156" s="272">
        <v>2.8580000000000001</v>
      </c>
      <c r="I156" s="273"/>
      <c r="J156" s="274">
        <f>ROUND(I156*H156,2)</f>
        <v>0</v>
      </c>
      <c r="K156" s="270" t="s">
        <v>171</v>
      </c>
      <c r="L156" s="275"/>
      <c r="M156" s="276" t="s">
        <v>19</v>
      </c>
      <c r="N156" s="277" t="s">
        <v>46</v>
      </c>
      <c r="O156" s="87"/>
      <c r="P156" s="226">
        <f>O156*H156</f>
        <v>0</v>
      </c>
      <c r="Q156" s="226">
        <v>1</v>
      </c>
      <c r="R156" s="226">
        <f>Q156*H156</f>
        <v>2.8580000000000001</v>
      </c>
      <c r="S156" s="226">
        <v>0</v>
      </c>
      <c r="T156" s="22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8" t="s">
        <v>230</v>
      </c>
      <c r="AT156" s="228" t="s">
        <v>242</v>
      </c>
      <c r="AU156" s="228" t="s">
        <v>84</v>
      </c>
      <c r="AY156" s="20" t="s">
        <v>165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0" t="s">
        <v>82</v>
      </c>
      <c r="BK156" s="229">
        <f>ROUND(I156*H156,2)</f>
        <v>0</v>
      </c>
      <c r="BL156" s="20" t="s">
        <v>172</v>
      </c>
      <c r="BM156" s="228" t="s">
        <v>809</v>
      </c>
    </row>
    <row r="157" s="13" customFormat="1">
      <c r="A157" s="13"/>
      <c r="B157" s="235"/>
      <c r="C157" s="236"/>
      <c r="D157" s="237" t="s">
        <v>176</v>
      </c>
      <c r="E157" s="238" t="s">
        <v>19</v>
      </c>
      <c r="F157" s="239" t="s">
        <v>810</v>
      </c>
      <c r="G157" s="236"/>
      <c r="H157" s="240">
        <v>2.8580000000000001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176</v>
      </c>
      <c r="AU157" s="246" t="s">
        <v>84</v>
      </c>
      <c r="AV157" s="13" t="s">
        <v>84</v>
      </c>
      <c r="AW157" s="13" t="s">
        <v>36</v>
      </c>
      <c r="AX157" s="13" t="s">
        <v>82</v>
      </c>
      <c r="AY157" s="246" t="s">
        <v>165</v>
      </c>
    </row>
    <row r="158" s="2" customFormat="1" ht="16.5" customHeight="1">
      <c r="A158" s="41"/>
      <c r="B158" s="42"/>
      <c r="C158" s="268" t="s">
        <v>311</v>
      </c>
      <c r="D158" s="268" t="s">
        <v>242</v>
      </c>
      <c r="E158" s="269" t="s">
        <v>423</v>
      </c>
      <c r="F158" s="270" t="s">
        <v>424</v>
      </c>
      <c r="G158" s="271" t="s">
        <v>245</v>
      </c>
      <c r="H158" s="272">
        <v>0.63300000000000001</v>
      </c>
      <c r="I158" s="273"/>
      <c r="J158" s="274">
        <f>ROUND(I158*H158,2)</f>
        <v>0</v>
      </c>
      <c r="K158" s="270" t="s">
        <v>171</v>
      </c>
      <c r="L158" s="275"/>
      <c r="M158" s="276" t="s">
        <v>19</v>
      </c>
      <c r="N158" s="277" t="s">
        <v>46</v>
      </c>
      <c r="O158" s="87"/>
      <c r="P158" s="226">
        <f>O158*H158</f>
        <v>0</v>
      </c>
      <c r="Q158" s="226">
        <v>1</v>
      </c>
      <c r="R158" s="226">
        <f>Q158*H158</f>
        <v>0.63300000000000001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230</v>
      </c>
      <c r="AT158" s="228" t="s">
        <v>242</v>
      </c>
      <c r="AU158" s="228" t="s">
        <v>84</v>
      </c>
      <c r="AY158" s="20" t="s">
        <v>165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82</v>
      </c>
      <c r="BK158" s="229">
        <f>ROUND(I158*H158,2)</f>
        <v>0</v>
      </c>
      <c r="BL158" s="20" t="s">
        <v>172</v>
      </c>
      <c r="BM158" s="228" t="s">
        <v>811</v>
      </c>
    </row>
    <row r="159" s="13" customFormat="1">
      <c r="A159" s="13"/>
      <c r="B159" s="235"/>
      <c r="C159" s="236"/>
      <c r="D159" s="237" t="s">
        <v>176</v>
      </c>
      <c r="E159" s="238" t="s">
        <v>19</v>
      </c>
      <c r="F159" s="239" t="s">
        <v>812</v>
      </c>
      <c r="G159" s="236"/>
      <c r="H159" s="240">
        <v>15.821999999999999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176</v>
      </c>
      <c r="AU159" s="246" t="s">
        <v>84</v>
      </c>
      <c r="AV159" s="13" t="s">
        <v>84</v>
      </c>
      <c r="AW159" s="13" t="s">
        <v>36</v>
      </c>
      <c r="AX159" s="13" t="s">
        <v>82</v>
      </c>
      <c r="AY159" s="246" t="s">
        <v>165</v>
      </c>
    </row>
    <row r="160" s="13" customFormat="1">
      <c r="A160" s="13"/>
      <c r="B160" s="235"/>
      <c r="C160" s="236"/>
      <c r="D160" s="237" t="s">
        <v>176</v>
      </c>
      <c r="E160" s="236"/>
      <c r="F160" s="239" t="s">
        <v>813</v>
      </c>
      <c r="G160" s="236"/>
      <c r="H160" s="240">
        <v>0.63300000000000001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176</v>
      </c>
      <c r="AU160" s="246" t="s">
        <v>84</v>
      </c>
      <c r="AV160" s="13" t="s">
        <v>84</v>
      </c>
      <c r="AW160" s="13" t="s">
        <v>4</v>
      </c>
      <c r="AX160" s="13" t="s">
        <v>82</v>
      </c>
      <c r="AY160" s="246" t="s">
        <v>165</v>
      </c>
    </row>
    <row r="161" s="2" customFormat="1" ht="16.5" customHeight="1">
      <c r="A161" s="41"/>
      <c r="B161" s="42"/>
      <c r="C161" s="268" t="s">
        <v>7</v>
      </c>
      <c r="D161" s="268" t="s">
        <v>242</v>
      </c>
      <c r="E161" s="269" t="s">
        <v>429</v>
      </c>
      <c r="F161" s="270" t="s">
        <v>430</v>
      </c>
      <c r="G161" s="271" t="s">
        <v>245</v>
      </c>
      <c r="H161" s="272">
        <v>0.47499999999999998</v>
      </c>
      <c r="I161" s="273"/>
      <c r="J161" s="274">
        <f>ROUND(I161*H161,2)</f>
        <v>0</v>
      </c>
      <c r="K161" s="270" t="s">
        <v>171</v>
      </c>
      <c r="L161" s="275"/>
      <c r="M161" s="276" t="s">
        <v>19</v>
      </c>
      <c r="N161" s="277" t="s">
        <v>46</v>
      </c>
      <c r="O161" s="87"/>
      <c r="P161" s="226">
        <f>O161*H161</f>
        <v>0</v>
      </c>
      <c r="Q161" s="226">
        <v>1</v>
      </c>
      <c r="R161" s="226">
        <f>Q161*H161</f>
        <v>0.47499999999999998</v>
      </c>
      <c r="S161" s="226">
        <v>0</v>
      </c>
      <c r="T161" s="22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8" t="s">
        <v>230</v>
      </c>
      <c r="AT161" s="228" t="s">
        <v>242</v>
      </c>
      <c r="AU161" s="228" t="s">
        <v>84</v>
      </c>
      <c r="AY161" s="20" t="s">
        <v>165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0" t="s">
        <v>82</v>
      </c>
      <c r="BK161" s="229">
        <f>ROUND(I161*H161,2)</f>
        <v>0</v>
      </c>
      <c r="BL161" s="20" t="s">
        <v>172</v>
      </c>
      <c r="BM161" s="228" t="s">
        <v>814</v>
      </c>
    </row>
    <row r="162" s="13" customFormat="1">
      <c r="A162" s="13"/>
      <c r="B162" s="235"/>
      <c r="C162" s="236"/>
      <c r="D162" s="237" t="s">
        <v>176</v>
      </c>
      <c r="E162" s="238" t="s">
        <v>19</v>
      </c>
      <c r="F162" s="239" t="s">
        <v>812</v>
      </c>
      <c r="G162" s="236"/>
      <c r="H162" s="240">
        <v>15.821999999999999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176</v>
      </c>
      <c r="AU162" s="246" t="s">
        <v>84</v>
      </c>
      <c r="AV162" s="13" t="s">
        <v>84</v>
      </c>
      <c r="AW162" s="13" t="s">
        <v>36</v>
      </c>
      <c r="AX162" s="13" t="s">
        <v>82</v>
      </c>
      <c r="AY162" s="246" t="s">
        <v>165</v>
      </c>
    </row>
    <row r="163" s="13" customFormat="1">
      <c r="A163" s="13"/>
      <c r="B163" s="235"/>
      <c r="C163" s="236"/>
      <c r="D163" s="237" t="s">
        <v>176</v>
      </c>
      <c r="E163" s="236"/>
      <c r="F163" s="239" t="s">
        <v>815</v>
      </c>
      <c r="G163" s="236"/>
      <c r="H163" s="240">
        <v>0.47499999999999998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176</v>
      </c>
      <c r="AU163" s="246" t="s">
        <v>84</v>
      </c>
      <c r="AV163" s="13" t="s">
        <v>84</v>
      </c>
      <c r="AW163" s="13" t="s">
        <v>4</v>
      </c>
      <c r="AX163" s="13" t="s">
        <v>82</v>
      </c>
      <c r="AY163" s="246" t="s">
        <v>165</v>
      </c>
    </row>
    <row r="164" s="2" customFormat="1" ht="24.15" customHeight="1">
      <c r="A164" s="41"/>
      <c r="B164" s="42"/>
      <c r="C164" s="217" t="s">
        <v>320</v>
      </c>
      <c r="D164" s="217" t="s">
        <v>167</v>
      </c>
      <c r="E164" s="218" t="s">
        <v>434</v>
      </c>
      <c r="F164" s="219" t="s">
        <v>435</v>
      </c>
      <c r="G164" s="220" t="s">
        <v>217</v>
      </c>
      <c r="H164" s="221">
        <v>14.869999999999999</v>
      </c>
      <c r="I164" s="222"/>
      <c r="J164" s="223">
        <f>ROUND(I164*H164,2)</f>
        <v>0</v>
      </c>
      <c r="K164" s="219" t="s">
        <v>171</v>
      </c>
      <c r="L164" s="47"/>
      <c r="M164" s="224" t="s">
        <v>19</v>
      </c>
      <c r="N164" s="225" t="s">
        <v>46</v>
      </c>
      <c r="O164" s="87"/>
      <c r="P164" s="226">
        <f>O164*H164</f>
        <v>0</v>
      </c>
      <c r="Q164" s="226">
        <v>0.216</v>
      </c>
      <c r="R164" s="226">
        <f>Q164*H164</f>
        <v>3.2119199999999997</v>
      </c>
      <c r="S164" s="226">
        <v>0</v>
      </c>
      <c r="T164" s="22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172</v>
      </c>
      <c r="AT164" s="228" t="s">
        <v>167</v>
      </c>
      <c r="AU164" s="228" t="s">
        <v>84</v>
      </c>
      <c r="AY164" s="20" t="s">
        <v>165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0" t="s">
        <v>82</v>
      </c>
      <c r="BK164" s="229">
        <f>ROUND(I164*H164,2)</f>
        <v>0</v>
      </c>
      <c r="BL164" s="20" t="s">
        <v>172</v>
      </c>
      <c r="BM164" s="228" t="s">
        <v>816</v>
      </c>
    </row>
    <row r="165" s="2" customFormat="1">
      <c r="A165" s="41"/>
      <c r="B165" s="42"/>
      <c r="C165" s="43"/>
      <c r="D165" s="230" t="s">
        <v>174</v>
      </c>
      <c r="E165" s="43"/>
      <c r="F165" s="231" t="s">
        <v>437</v>
      </c>
      <c r="G165" s="43"/>
      <c r="H165" s="43"/>
      <c r="I165" s="232"/>
      <c r="J165" s="43"/>
      <c r="K165" s="43"/>
      <c r="L165" s="47"/>
      <c r="M165" s="233"/>
      <c r="N165" s="23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174</v>
      </c>
      <c r="AU165" s="20" t="s">
        <v>84</v>
      </c>
    </row>
    <row r="166" s="13" customFormat="1">
      <c r="A166" s="13"/>
      <c r="B166" s="235"/>
      <c r="C166" s="236"/>
      <c r="D166" s="237" t="s">
        <v>176</v>
      </c>
      <c r="E166" s="238" t="s">
        <v>19</v>
      </c>
      <c r="F166" s="239" t="s">
        <v>817</v>
      </c>
      <c r="G166" s="236"/>
      <c r="H166" s="240">
        <v>14.869999999999999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176</v>
      </c>
      <c r="AU166" s="246" t="s">
        <v>84</v>
      </c>
      <c r="AV166" s="13" t="s">
        <v>84</v>
      </c>
      <c r="AW166" s="13" t="s">
        <v>36</v>
      </c>
      <c r="AX166" s="13" t="s">
        <v>82</v>
      </c>
      <c r="AY166" s="246" t="s">
        <v>165</v>
      </c>
    </row>
    <row r="167" s="2" customFormat="1" ht="16.5" customHeight="1">
      <c r="A167" s="41"/>
      <c r="B167" s="42"/>
      <c r="C167" s="217" t="s">
        <v>325</v>
      </c>
      <c r="D167" s="217" t="s">
        <v>167</v>
      </c>
      <c r="E167" s="218" t="s">
        <v>449</v>
      </c>
      <c r="F167" s="219" t="s">
        <v>450</v>
      </c>
      <c r="G167" s="220" t="s">
        <v>217</v>
      </c>
      <c r="H167" s="221">
        <v>45.090000000000003</v>
      </c>
      <c r="I167" s="222"/>
      <c r="J167" s="223">
        <f>ROUND(I167*H167,2)</f>
        <v>0</v>
      </c>
      <c r="K167" s="219" t="s">
        <v>171</v>
      </c>
      <c r="L167" s="47"/>
      <c r="M167" s="224" t="s">
        <v>19</v>
      </c>
      <c r="N167" s="225" t="s">
        <v>46</v>
      </c>
      <c r="O167" s="87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172</v>
      </c>
      <c r="AT167" s="228" t="s">
        <v>167</v>
      </c>
      <c r="AU167" s="228" t="s">
        <v>84</v>
      </c>
      <c r="AY167" s="20" t="s">
        <v>165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0" t="s">
        <v>82</v>
      </c>
      <c r="BK167" s="229">
        <f>ROUND(I167*H167,2)</f>
        <v>0</v>
      </c>
      <c r="BL167" s="20" t="s">
        <v>172</v>
      </c>
      <c r="BM167" s="228" t="s">
        <v>818</v>
      </c>
    </row>
    <row r="168" s="2" customFormat="1">
      <c r="A168" s="41"/>
      <c r="B168" s="42"/>
      <c r="C168" s="43"/>
      <c r="D168" s="230" t="s">
        <v>174</v>
      </c>
      <c r="E168" s="43"/>
      <c r="F168" s="231" t="s">
        <v>452</v>
      </c>
      <c r="G168" s="43"/>
      <c r="H168" s="43"/>
      <c r="I168" s="232"/>
      <c r="J168" s="43"/>
      <c r="K168" s="43"/>
      <c r="L168" s="47"/>
      <c r="M168" s="233"/>
      <c r="N168" s="23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174</v>
      </c>
      <c r="AU168" s="20" t="s">
        <v>84</v>
      </c>
    </row>
    <row r="169" s="13" customFormat="1">
      <c r="A169" s="13"/>
      <c r="B169" s="235"/>
      <c r="C169" s="236"/>
      <c r="D169" s="237" t="s">
        <v>176</v>
      </c>
      <c r="E169" s="238" t="s">
        <v>19</v>
      </c>
      <c r="F169" s="239" t="s">
        <v>819</v>
      </c>
      <c r="G169" s="236"/>
      <c r="H169" s="240">
        <v>45.090000000000003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176</v>
      </c>
      <c r="AU169" s="246" t="s">
        <v>84</v>
      </c>
      <c r="AV169" s="13" t="s">
        <v>84</v>
      </c>
      <c r="AW169" s="13" t="s">
        <v>36</v>
      </c>
      <c r="AX169" s="13" t="s">
        <v>82</v>
      </c>
      <c r="AY169" s="246" t="s">
        <v>165</v>
      </c>
    </row>
    <row r="170" s="2" customFormat="1" ht="24.15" customHeight="1">
      <c r="A170" s="41"/>
      <c r="B170" s="42"/>
      <c r="C170" s="217" t="s">
        <v>331</v>
      </c>
      <c r="D170" s="217" t="s">
        <v>167</v>
      </c>
      <c r="E170" s="218" t="s">
        <v>455</v>
      </c>
      <c r="F170" s="219" t="s">
        <v>456</v>
      </c>
      <c r="G170" s="220" t="s">
        <v>217</v>
      </c>
      <c r="H170" s="221">
        <v>43.634999999999998</v>
      </c>
      <c r="I170" s="222"/>
      <c r="J170" s="223">
        <f>ROUND(I170*H170,2)</f>
        <v>0</v>
      </c>
      <c r="K170" s="219" t="s">
        <v>171</v>
      </c>
      <c r="L170" s="47"/>
      <c r="M170" s="224" t="s">
        <v>19</v>
      </c>
      <c r="N170" s="225" t="s">
        <v>46</v>
      </c>
      <c r="O170" s="87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172</v>
      </c>
      <c r="AT170" s="228" t="s">
        <v>167</v>
      </c>
      <c r="AU170" s="228" t="s">
        <v>84</v>
      </c>
      <c r="AY170" s="20" t="s">
        <v>165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82</v>
      </c>
      <c r="BK170" s="229">
        <f>ROUND(I170*H170,2)</f>
        <v>0</v>
      </c>
      <c r="BL170" s="20" t="s">
        <v>172</v>
      </c>
      <c r="BM170" s="228" t="s">
        <v>820</v>
      </c>
    </row>
    <row r="171" s="2" customFormat="1">
      <c r="A171" s="41"/>
      <c r="B171" s="42"/>
      <c r="C171" s="43"/>
      <c r="D171" s="230" t="s">
        <v>174</v>
      </c>
      <c r="E171" s="43"/>
      <c r="F171" s="231" t="s">
        <v>458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174</v>
      </c>
      <c r="AU171" s="20" t="s">
        <v>84</v>
      </c>
    </row>
    <row r="172" s="13" customFormat="1">
      <c r="A172" s="13"/>
      <c r="B172" s="235"/>
      <c r="C172" s="236"/>
      <c r="D172" s="237" t="s">
        <v>176</v>
      </c>
      <c r="E172" s="238" t="s">
        <v>19</v>
      </c>
      <c r="F172" s="239" t="s">
        <v>821</v>
      </c>
      <c r="G172" s="236"/>
      <c r="H172" s="240">
        <v>43.634999999999998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176</v>
      </c>
      <c r="AU172" s="246" t="s">
        <v>84</v>
      </c>
      <c r="AV172" s="13" t="s">
        <v>84</v>
      </c>
      <c r="AW172" s="13" t="s">
        <v>36</v>
      </c>
      <c r="AX172" s="13" t="s">
        <v>82</v>
      </c>
      <c r="AY172" s="246" t="s">
        <v>165</v>
      </c>
    </row>
    <row r="173" s="12" customFormat="1" ht="22.8" customHeight="1">
      <c r="A173" s="12"/>
      <c r="B173" s="201"/>
      <c r="C173" s="202"/>
      <c r="D173" s="203" t="s">
        <v>74</v>
      </c>
      <c r="E173" s="215" t="s">
        <v>235</v>
      </c>
      <c r="F173" s="215" t="s">
        <v>470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SUM(P174:P182)</f>
        <v>0</v>
      </c>
      <c r="Q173" s="209"/>
      <c r="R173" s="210">
        <f>SUM(R174:R182)</f>
        <v>0.00183</v>
      </c>
      <c r="S173" s="209"/>
      <c r="T173" s="211">
        <f>SUM(T174:T182)</f>
        <v>0.43635000000000002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82</v>
      </c>
      <c r="AT173" s="213" t="s">
        <v>74</v>
      </c>
      <c r="AU173" s="213" t="s">
        <v>82</v>
      </c>
      <c r="AY173" s="212" t="s">
        <v>165</v>
      </c>
      <c r="BK173" s="214">
        <f>SUM(BK174:BK182)</f>
        <v>0</v>
      </c>
    </row>
    <row r="174" s="2" customFormat="1" ht="33" customHeight="1">
      <c r="A174" s="41"/>
      <c r="B174" s="42"/>
      <c r="C174" s="217" t="s">
        <v>337</v>
      </c>
      <c r="D174" s="217" t="s">
        <v>167</v>
      </c>
      <c r="E174" s="218" t="s">
        <v>472</v>
      </c>
      <c r="F174" s="219" t="s">
        <v>473</v>
      </c>
      <c r="G174" s="220" t="s">
        <v>340</v>
      </c>
      <c r="H174" s="221">
        <v>3</v>
      </c>
      <c r="I174" s="222"/>
      <c r="J174" s="223">
        <f>ROUND(I174*H174,2)</f>
        <v>0</v>
      </c>
      <c r="K174" s="219" t="s">
        <v>171</v>
      </c>
      <c r="L174" s="47"/>
      <c r="M174" s="224" t="s">
        <v>19</v>
      </c>
      <c r="N174" s="225" t="s">
        <v>46</v>
      </c>
      <c r="O174" s="87"/>
      <c r="P174" s="226">
        <f>O174*H174</f>
        <v>0</v>
      </c>
      <c r="Q174" s="226">
        <v>0.00060999999999999997</v>
      </c>
      <c r="R174" s="226">
        <f>Q174*H174</f>
        <v>0.00183</v>
      </c>
      <c r="S174" s="226">
        <v>0</v>
      </c>
      <c r="T174" s="22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8" t="s">
        <v>172</v>
      </c>
      <c r="AT174" s="228" t="s">
        <v>167</v>
      </c>
      <c r="AU174" s="228" t="s">
        <v>84</v>
      </c>
      <c r="AY174" s="20" t="s">
        <v>165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0" t="s">
        <v>82</v>
      </c>
      <c r="BK174" s="229">
        <f>ROUND(I174*H174,2)</f>
        <v>0</v>
      </c>
      <c r="BL174" s="20" t="s">
        <v>172</v>
      </c>
      <c r="BM174" s="228" t="s">
        <v>822</v>
      </c>
    </row>
    <row r="175" s="2" customFormat="1">
      <c r="A175" s="41"/>
      <c r="B175" s="42"/>
      <c r="C175" s="43"/>
      <c r="D175" s="230" t="s">
        <v>174</v>
      </c>
      <c r="E175" s="43"/>
      <c r="F175" s="231" t="s">
        <v>475</v>
      </c>
      <c r="G175" s="43"/>
      <c r="H175" s="43"/>
      <c r="I175" s="232"/>
      <c r="J175" s="43"/>
      <c r="K175" s="43"/>
      <c r="L175" s="47"/>
      <c r="M175" s="233"/>
      <c r="N175" s="23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174</v>
      </c>
      <c r="AU175" s="20" t="s">
        <v>84</v>
      </c>
    </row>
    <row r="176" s="13" customFormat="1">
      <c r="A176" s="13"/>
      <c r="B176" s="235"/>
      <c r="C176" s="236"/>
      <c r="D176" s="237" t="s">
        <v>176</v>
      </c>
      <c r="E176" s="238" t="s">
        <v>19</v>
      </c>
      <c r="F176" s="239" t="s">
        <v>823</v>
      </c>
      <c r="G176" s="236"/>
      <c r="H176" s="240">
        <v>3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176</v>
      </c>
      <c r="AU176" s="246" t="s">
        <v>84</v>
      </c>
      <c r="AV176" s="13" t="s">
        <v>84</v>
      </c>
      <c r="AW176" s="13" t="s">
        <v>36</v>
      </c>
      <c r="AX176" s="13" t="s">
        <v>82</v>
      </c>
      <c r="AY176" s="246" t="s">
        <v>165</v>
      </c>
    </row>
    <row r="177" s="2" customFormat="1" ht="16.5" customHeight="1">
      <c r="A177" s="41"/>
      <c r="B177" s="42"/>
      <c r="C177" s="217" t="s">
        <v>344</v>
      </c>
      <c r="D177" s="217" t="s">
        <v>167</v>
      </c>
      <c r="E177" s="218" t="s">
        <v>477</v>
      </c>
      <c r="F177" s="219" t="s">
        <v>478</v>
      </c>
      <c r="G177" s="220" t="s">
        <v>340</v>
      </c>
      <c r="H177" s="221">
        <v>3</v>
      </c>
      <c r="I177" s="222"/>
      <c r="J177" s="223">
        <f>ROUND(I177*H177,2)</f>
        <v>0</v>
      </c>
      <c r="K177" s="219" t="s">
        <v>171</v>
      </c>
      <c r="L177" s="47"/>
      <c r="M177" s="224" t="s">
        <v>19</v>
      </c>
      <c r="N177" s="225" t="s">
        <v>46</v>
      </c>
      <c r="O177" s="87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8" t="s">
        <v>172</v>
      </c>
      <c r="AT177" s="228" t="s">
        <v>167</v>
      </c>
      <c r="AU177" s="228" t="s">
        <v>84</v>
      </c>
      <c r="AY177" s="20" t="s">
        <v>165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0" t="s">
        <v>82</v>
      </c>
      <c r="BK177" s="229">
        <f>ROUND(I177*H177,2)</f>
        <v>0</v>
      </c>
      <c r="BL177" s="20" t="s">
        <v>172</v>
      </c>
      <c r="BM177" s="228" t="s">
        <v>824</v>
      </c>
    </row>
    <row r="178" s="2" customFormat="1">
      <c r="A178" s="41"/>
      <c r="B178" s="42"/>
      <c r="C178" s="43"/>
      <c r="D178" s="230" t="s">
        <v>174</v>
      </c>
      <c r="E178" s="43"/>
      <c r="F178" s="231" t="s">
        <v>480</v>
      </c>
      <c r="G178" s="43"/>
      <c r="H178" s="43"/>
      <c r="I178" s="232"/>
      <c r="J178" s="43"/>
      <c r="K178" s="43"/>
      <c r="L178" s="47"/>
      <c r="M178" s="233"/>
      <c r="N178" s="23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174</v>
      </c>
      <c r="AU178" s="20" t="s">
        <v>84</v>
      </c>
    </row>
    <row r="179" s="13" customFormat="1">
      <c r="A179" s="13"/>
      <c r="B179" s="235"/>
      <c r="C179" s="236"/>
      <c r="D179" s="237" t="s">
        <v>176</v>
      </c>
      <c r="E179" s="238" t="s">
        <v>19</v>
      </c>
      <c r="F179" s="239" t="s">
        <v>825</v>
      </c>
      <c r="G179" s="236"/>
      <c r="H179" s="240">
        <v>3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176</v>
      </c>
      <c r="AU179" s="246" t="s">
        <v>84</v>
      </c>
      <c r="AV179" s="13" t="s">
        <v>84</v>
      </c>
      <c r="AW179" s="13" t="s">
        <v>36</v>
      </c>
      <c r="AX179" s="13" t="s">
        <v>82</v>
      </c>
      <c r="AY179" s="246" t="s">
        <v>165</v>
      </c>
    </row>
    <row r="180" s="2" customFormat="1" ht="21.75" customHeight="1">
      <c r="A180" s="41"/>
      <c r="B180" s="42"/>
      <c r="C180" s="217" t="s">
        <v>351</v>
      </c>
      <c r="D180" s="217" t="s">
        <v>167</v>
      </c>
      <c r="E180" s="218" t="s">
        <v>495</v>
      </c>
      <c r="F180" s="219" t="s">
        <v>496</v>
      </c>
      <c r="G180" s="220" t="s">
        <v>217</v>
      </c>
      <c r="H180" s="221">
        <v>43.634999999999998</v>
      </c>
      <c r="I180" s="222"/>
      <c r="J180" s="223">
        <f>ROUND(I180*H180,2)</f>
        <v>0</v>
      </c>
      <c r="K180" s="219" t="s">
        <v>171</v>
      </c>
      <c r="L180" s="47"/>
      <c r="M180" s="224" t="s">
        <v>19</v>
      </c>
      <c r="N180" s="225" t="s">
        <v>46</v>
      </c>
      <c r="O180" s="87"/>
      <c r="P180" s="226">
        <f>O180*H180</f>
        <v>0</v>
      </c>
      <c r="Q180" s="226">
        <v>0</v>
      </c>
      <c r="R180" s="226">
        <f>Q180*H180</f>
        <v>0</v>
      </c>
      <c r="S180" s="226">
        <v>0.01</v>
      </c>
      <c r="T180" s="227">
        <f>S180*H180</f>
        <v>0.43635000000000002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172</v>
      </c>
      <c r="AT180" s="228" t="s">
        <v>167</v>
      </c>
      <c r="AU180" s="228" t="s">
        <v>84</v>
      </c>
      <c r="AY180" s="20" t="s">
        <v>165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82</v>
      </c>
      <c r="BK180" s="229">
        <f>ROUND(I180*H180,2)</f>
        <v>0</v>
      </c>
      <c r="BL180" s="20" t="s">
        <v>172</v>
      </c>
      <c r="BM180" s="228" t="s">
        <v>826</v>
      </c>
    </row>
    <row r="181" s="2" customFormat="1">
      <c r="A181" s="41"/>
      <c r="B181" s="42"/>
      <c r="C181" s="43"/>
      <c r="D181" s="230" t="s">
        <v>174</v>
      </c>
      <c r="E181" s="43"/>
      <c r="F181" s="231" t="s">
        <v>498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174</v>
      </c>
      <c r="AU181" s="20" t="s">
        <v>84</v>
      </c>
    </row>
    <row r="182" s="13" customFormat="1">
      <c r="A182" s="13"/>
      <c r="B182" s="235"/>
      <c r="C182" s="236"/>
      <c r="D182" s="237" t="s">
        <v>176</v>
      </c>
      <c r="E182" s="238" t="s">
        <v>19</v>
      </c>
      <c r="F182" s="239" t="s">
        <v>827</v>
      </c>
      <c r="G182" s="236"/>
      <c r="H182" s="240">
        <v>43.634999999999998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176</v>
      </c>
      <c r="AU182" s="246" t="s">
        <v>84</v>
      </c>
      <c r="AV182" s="13" t="s">
        <v>84</v>
      </c>
      <c r="AW182" s="13" t="s">
        <v>36</v>
      </c>
      <c r="AX182" s="13" t="s">
        <v>82</v>
      </c>
      <c r="AY182" s="246" t="s">
        <v>165</v>
      </c>
    </row>
    <row r="183" s="12" customFormat="1" ht="22.8" customHeight="1">
      <c r="A183" s="12"/>
      <c r="B183" s="201"/>
      <c r="C183" s="202"/>
      <c r="D183" s="203" t="s">
        <v>74</v>
      </c>
      <c r="E183" s="215" t="s">
        <v>500</v>
      </c>
      <c r="F183" s="215" t="s">
        <v>501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SUM(P184:P190)</f>
        <v>0</v>
      </c>
      <c r="Q183" s="209"/>
      <c r="R183" s="210">
        <f>SUM(R184:R190)</f>
        <v>0</v>
      </c>
      <c r="S183" s="209"/>
      <c r="T183" s="211">
        <f>SUM(T184:T190)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82</v>
      </c>
      <c r="AT183" s="213" t="s">
        <v>74</v>
      </c>
      <c r="AU183" s="213" t="s">
        <v>82</v>
      </c>
      <c r="AY183" s="212" t="s">
        <v>165</v>
      </c>
      <c r="BK183" s="214">
        <f>SUM(BK184:BK190)</f>
        <v>0</v>
      </c>
    </row>
    <row r="184" s="2" customFormat="1" ht="21.75" customHeight="1">
      <c r="A184" s="41"/>
      <c r="B184" s="42"/>
      <c r="C184" s="217" t="s">
        <v>358</v>
      </c>
      <c r="D184" s="217" t="s">
        <v>167</v>
      </c>
      <c r="E184" s="218" t="s">
        <v>503</v>
      </c>
      <c r="F184" s="219" t="s">
        <v>504</v>
      </c>
      <c r="G184" s="220" t="s">
        <v>245</v>
      </c>
      <c r="H184" s="221">
        <v>0.436</v>
      </c>
      <c r="I184" s="222"/>
      <c r="J184" s="223">
        <f>ROUND(I184*H184,2)</f>
        <v>0</v>
      </c>
      <c r="K184" s="219" t="s">
        <v>171</v>
      </c>
      <c r="L184" s="47"/>
      <c r="M184" s="224" t="s">
        <v>19</v>
      </c>
      <c r="N184" s="225" t="s">
        <v>46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172</v>
      </c>
      <c r="AT184" s="228" t="s">
        <v>167</v>
      </c>
      <c r="AU184" s="228" t="s">
        <v>84</v>
      </c>
      <c r="AY184" s="20" t="s">
        <v>165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82</v>
      </c>
      <c r="BK184" s="229">
        <f>ROUND(I184*H184,2)</f>
        <v>0</v>
      </c>
      <c r="BL184" s="20" t="s">
        <v>172</v>
      </c>
      <c r="BM184" s="228" t="s">
        <v>828</v>
      </c>
    </row>
    <row r="185" s="2" customFormat="1">
      <c r="A185" s="41"/>
      <c r="B185" s="42"/>
      <c r="C185" s="43"/>
      <c r="D185" s="230" t="s">
        <v>174</v>
      </c>
      <c r="E185" s="43"/>
      <c r="F185" s="231" t="s">
        <v>506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174</v>
      </c>
      <c r="AU185" s="20" t="s">
        <v>84</v>
      </c>
    </row>
    <row r="186" s="2" customFormat="1" ht="24.15" customHeight="1">
      <c r="A186" s="41"/>
      <c r="B186" s="42"/>
      <c r="C186" s="217" t="s">
        <v>367</v>
      </c>
      <c r="D186" s="217" t="s">
        <v>167</v>
      </c>
      <c r="E186" s="218" t="s">
        <v>508</v>
      </c>
      <c r="F186" s="219" t="s">
        <v>509</v>
      </c>
      <c r="G186" s="220" t="s">
        <v>245</v>
      </c>
      <c r="H186" s="221">
        <v>10.9</v>
      </c>
      <c r="I186" s="222"/>
      <c r="J186" s="223">
        <f>ROUND(I186*H186,2)</f>
        <v>0</v>
      </c>
      <c r="K186" s="219" t="s">
        <v>171</v>
      </c>
      <c r="L186" s="47"/>
      <c r="M186" s="224" t="s">
        <v>19</v>
      </c>
      <c r="N186" s="225" t="s">
        <v>46</v>
      </c>
      <c r="O186" s="87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8" t="s">
        <v>172</v>
      </c>
      <c r="AT186" s="228" t="s">
        <v>167</v>
      </c>
      <c r="AU186" s="228" t="s">
        <v>84</v>
      </c>
      <c r="AY186" s="20" t="s">
        <v>165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0" t="s">
        <v>82</v>
      </c>
      <c r="BK186" s="229">
        <f>ROUND(I186*H186,2)</f>
        <v>0</v>
      </c>
      <c r="BL186" s="20" t="s">
        <v>172</v>
      </c>
      <c r="BM186" s="228" t="s">
        <v>829</v>
      </c>
    </row>
    <row r="187" s="2" customFormat="1">
      <c r="A187" s="41"/>
      <c r="B187" s="42"/>
      <c r="C187" s="43"/>
      <c r="D187" s="230" t="s">
        <v>174</v>
      </c>
      <c r="E187" s="43"/>
      <c r="F187" s="231" t="s">
        <v>511</v>
      </c>
      <c r="G187" s="43"/>
      <c r="H187" s="43"/>
      <c r="I187" s="232"/>
      <c r="J187" s="43"/>
      <c r="K187" s="43"/>
      <c r="L187" s="47"/>
      <c r="M187" s="233"/>
      <c r="N187" s="23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174</v>
      </c>
      <c r="AU187" s="20" t="s">
        <v>84</v>
      </c>
    </row>
    <row r="188" s="13" customFormat="1">
      <c r="A188" s="13"/>
      <c r="B188" s="235"/>
      <c r="C188" s="236"/>
      <c r="D188" s="237" t="s">
        <v>176</v>
      </c>
      <c r="E188" s="236"/>
      <c r="F188" s="239" t="s">
        <v>830</v>
      </c>
      <c r="G188" s="236"/>
      <c r="H188" s="240">
        <v>10.9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176</v>
      </c>
      <c r="AU188" s="246" t="s">
        <v>84</v>
      </c>
      <c r="AV188" s="13" t="s">
        <v>84</v>
      </c>
      <c r="AW188" s="13" t="s">
        <v>4</v>
      </c>
      <c r="AX188" s="13" t="s">
        <v>82</v>
      </c>
      <c r="AY188" s="246" t="s">
        <v>165</v>
      </c>
    </row>
    <row r="189" s="2" customFormat="1" ht="24.15" customHeight="1">
      <c r="A189" s="41"/>
      <c r="B189" s="42"/>
      <c r="C189" s="217" t="s">
        <v>375</v>
      </c>
      <c r="D189" s="217" t="s">
        <v>167</v>
      </c>
      <c r="E189" s="218" t="s">
        <v>831</v>
      </c>
      <c r="F189" s="219" t="s">
        <v>832</v>
      </c>
      <c r="G189" s="220" t="s">
        <v>245</v>
      </c>
      <c r="H189" s="221">
        <v>0.436</v>
      </c>
      <c r="I189" s="222"/>
      <c r="J189" s="223">
        <f>ROUND(I189*H189,2)</f>
        <v>0</v>
      </c>
      <c r="K189" s="219" t="s">
        <v>171</v>
      </c>
      <c r="L189" s="47"/>
      <c r="M189" s="224" t="s">
        <v>19</v>
      </c>
      <c r="N189" s="225" t="s">
        <v>46</v>
      </c>
      <c r="O189" s="87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172</v>
      </c>
      <c r="AT189" s="228" t="s">
        <v>167</v>
      </c>
      <c r="AU189" s="228" t="s">
        <v>84</v>
      </c>
      <c r="AY189" s="20" t="s">
        <v>165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82</v>
      </c>
      <c r="BK189" s="229">
        <f>ROUND(I189*H189,2)</f>
        <v>0</v>
      </c>
      <c r="BL189" s="20" t="s">
        <v>172</v>
      </c>
      <c r="BM189" s="228" t="s">
        <v>833</v>
      </c>
    </row>
    <row r="190" s="2" customFormat="1">
      <c r="A190" s="41"/>
      <c r="B190" s="42"/>
      <c r="C190" s="43"/>
      <c r="D190" s="230" t="s">
        <v>174</v>
      </c>
      <c r="E190" s="43"/>
      <c r="F190" s="231" t="s">
        <v>834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174</v>
      </c>
      <c r="AU190" s="20" t="s">
        <v>84</v>
      </c>
    </row>
    <row r="191" s="12" customFormat="1" ht="22.8" customHeight="1">
      <c r="A191" s="12"/>
      <c r="B191" s="201"/>
      <c r="C191" s="202"/>
      <c r="D191" s="203" t="s">
        <v>74</v>
      </c>
      <c r="E191" s="215" t="s">
        <v>518</v>
      </c>
      <c r="F191" s="215" t="s">
        <v>519</v>
      </c>
      <c r="G191" s="202"/>
      <c r="H191" s="202"/>
      <c r="I191" s="205"/>
      <c r="J191" s="216">
        <f>BK191</f>
        <v>0</v>
      </c>
      <c r="K191" s="202"/>
      <c r="L191" s="207"/>
      <c r="M191" s="208"/>
      <c r="N191" s="209"/>
      <c r="O191" s="209"/>
      <c r="P191" s="210">
        <f>SUM(P192:P193)</f>
        <v>0</v>
      </c>
      <c r="Q191" s="209"/>
      <c r="R191" s="210">
        <f>SUM(R192:R193)</f>
        <v>0</v>
      </c>
      <c r="S191" s="209"/>
      <c r="T191" s="211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2" t="s">
        <v>82</v>
      </c>
      <c r="AT191" s="213" t="s">
        <v>74</v>
      </c>
      <c r="AU191" s="213" t="s">
        <v>82</v>
      </c>
      <c r="AY191" s="212" t="s">
        <v>165</v>
      </c>
      <c r="BK191" s="214">
        <f>SUM(BK192:BK193)</f>
        <v>0</v>
      </c>
    </row>
    <row r="192" s="2" customFormat="1" ht="24.15" customHeight="1">
      <c r="A192" s="41"/>
      <c r="B192" s="42"/>
      <c r="C192" s="217" t="s">
        <v>381</v>
      </c>
      <c r="D192" s="217" t="s">
        <v>167</v>
      </c>
      <c r="E192" s="218" t="s">
        <v>521</v>
      </c>
      <c r="F192" s="219" t="s">
        <v>522</v>
      </c>
      <c r="G192" s="220" t="s">
        <v>245</v>
      </c>
      <c r="H192" s="221">
        <v>16.821000000000002</v>
      </c>
      <c r="I192" s="222"/>
      <c r="J192" s="223">
        <f>ROUND(I192*H192,2)</f>
        <v>0</v>
      </c>
      <c r="K192" s="219" t="s">
        <v>171</v>
      </c>
      <c r="L192" s="47"/>
      <c r="M192" s="224" t="s">
        <v>19</v>
      </c>
      <c r="N192" s="225" t="s">
        <v>46</v>
      </c>
      <c r="O192" s="87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8" t="s">
        <v>172</v>
      </c>
      <c r="AT192" s="228" t="s">
        <v>167</v>
      </c>
      <c r="AU192" s="228" t="s">
        <v>84</v>
      </c>
      <c r="AY192" s="20" t="s">
        <v>165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20" t="s">
        <v>82</v>
      </c>
      <c r="BK192" s="229">
        <f>ROUND(I192*H192,2)</f>
        <v>0</v>
      </c>
      <c r="BL192" s="20" t="s">
        <v>172</v>
      </c>
      <c r="BM192" s="228" t="s">
        <v>835</v>
      </c>
    </row>
    <row r="193" s="2" customFormat="1">
      <c r="A193" s="41"/>
      <c r="B193" s="42"/>
      <c r="C193" s="43"/>
      <c r="D193" s="230" t="s">
        <v>174</v>
      </c>
      <c r="E193" s="43"/>
      <c r="F193" s="231" t="s">
        <v>524</v>
      </c>
      <c r="G193" s="43"/>
      <c r="H193" s="43"/>
      <c r="I193" s="232"/>
      <c r="J193" s="43"/>
      <c r="K193" s="43"/>
      <c r="L193" s="47"/>
      <c r="M193" s="233"/>
      <c r="N193" s="23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174</v>
      </c>
      <c r="AU193" s="20" t="s">
        <v>84</v>
      </c>
    </row>
    <row r="194" s="12" customFormat="1" ht="25.92" customHeight="1">
      <c r="A194" s="12"/>
      <c r="B194" s="201"/>
      <c r="C194" s="202"/>
      <c r="D194" s="203" t="s">
        <v>74</v>
      </c>
      <c r="E194" s="204" t="s">
        <v>242</v>
      </c>
      <c r="F194" s="204" t="s">
        <v>756</v>
      </c>
      <c r="G194" s="202"/>
      <c r="H194" s="202"/>
      <c r="I194" s="205"/>
      <c r="J194" s="206">
        <f>BK194</f>
        <v>0</v>
      </c>
      <c r="K194" s="202"/>
      <c r="L194" s="207"/>
      <c r="M194" s="208"/>
      <c r="N194" s="209"/>
      <c r="O194" s="209"/>
      <c r="P194" s="210">
        <f>P195</f>
        <v>0</v>
      </c>
      <c r="Q194" s="209"/>
      <c r="R194" s="210">
        <f>R195</f>
        <v>0.012896100000000001</v>
      </c>
      <c r="S194" s="209"/>
      <c r="T194" s="211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92</v>
      </c>
      <c r="AT194" s="213" t="s">
        <v>74</v>
      </c>
      <c r="AU194" s="213" t="s">
        <v>75</v>
      </c>
      <c r="AY194" s="212" t="s">
        <v>165</v>
      </c>
      <c r="BK194" s="214">
        <f>BK195</f>
        <v>0</v>
      </c>
    </row>
    <row r="195" s="12" customFormat="1" ht="22.8" customHeight="1">
      <c r="A195" s="12"/>
      <c r="B195" s="201"/>
      <c r="C195" s="202"/>
      <c r="D195" s="203" t="s">
        <v>74</v>
      </c>
      <c r="E195" s="215" t="s">
        <v>757</v>
      </c>
      <c r="F195" s="215" t="s">
        <v>758</v>
      </c>
      <c r="G195" s="202"/>
      <c r="H195" s="202"/>
      <c r="I195" s="205"/>
      <c r="J195" s="216">
        <f>BK195</f>
        <v>0</v>
      </c>
      <c r="K195" s="202"/>
      <c r="L195" s="207"/>
      <c r="M195" s="208"/>
      <c r="N195" s="209"/>
      <c r="O195" s="209"/>
      <c r="P195" s="210">
        <f>SUM(P196:P197)</f>
        <v>0</v>
      </c>
      <c r="Q195" s="209"/>
      <c r="R195" s="210">
        <f>SUM(R196:R197)</f>
        <v>0.012896100000000001</v>
      </c>
      <c r="S195" s="209"/>
      <c r="T195" s="211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2" t="s">
        <v>92</v>
      </c>
      <c r="AT195" s="213" t="s">
        <v>74</v>
      </c>
      <c r="AU195" s="213" t="s">
        <v>82</v>
      </c>
      <c r="AY195" s="212" t="s">
        <v>165</v>
      </c>
      <c r="BK195" s="214">
        <f>SUM(BK196:BK197)</f>
        <v>0</v>
      </c>
    </row>
    <row r="196" s="2" customFormat="1" ht="16.5" customHeight="1">
      <c r="A196" s="41"/>
      <c r="B196" s="42"/>
      <c r="C196" s="217" t="s">
        <v>386</v>
      </c>
      <c r="D196" s="217" t="s">
        <v>167</v>
      </c>
      <c r="E196" s="218" t="s">
        <v>759</v>
      </c>
      <c r="F196" s="219" t="s">
        <v>760</v>
      </c>
      <c r="G196" s="220" t="s">
        <v>340</v>
      </c>
      <c r="H196" s="221">
        <v>17.800000000000001</v>
      </c>
      <c r="I196" s="222"/>
      <c r="J196" s="223">
        <f>ROUND(I196*H196,2)</f>
        <v>0</v>
      </c>
      <c r="K196" s="219" t="s">
        <v>19</v>
      </c>
      <c r="L196" s="47"/>
      <c r="M196" s="224" t="s">
        <v>19</v>
      </c>
      <c r="N196" s="225" t="s">
        <v>46</v>
      </c>
      <c r="O196" s="87"/>
      <c r="P196" s="226">
        <f>O196*H196</f>
        <v>0</v>
      </c>
      <c r="Q196" s="226">
        <v>0.00072449999999999999</v>
      </c>
      <c r="R196" s="226">
        <f>Q196*H196</f>
        <v>0.012896100000000001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761</v>
      </c>
      <c r="AT196" s="228" t="s">
        <v>167</v>
      </c>
      <c r="AU196" s="228" t="s">
        <v>84</v>
      </c>
      <c r="AY196" s="20" t="s">
        <v>165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82</v>
      </c>
      <c r="BK196" s="229">
        <f>ROUND(I196*H196,2)</f>
        <v>0</v>
      </c>
      <c r="BL196" s="20" t="s">
        <v>761</v>
      </c>
      <c r="BM196" s="228" t="s">
        <v>836</v>
      </c>
    </row>
    <row r="197" s="13" customFormat="1">
      <c r="A197" s="13"/>
      <c r="B197" s="235"/>
      <c r="C197" s="236"/>
      <c r="D197" s="237" t="s">
        <v>176</v>
      </c>
      <c r="E197" s="238" t="s">
        <v>19</v>
      </c>
      <c r="F197" s="239" t="s">
        <v>837</v>
      </c>
      <c r="G197" s="236"/>
      <c r="H197" s="240">
        <v>17.800000000000001</v>
      </c>
      <c r="I197" s="241"/>
      <c r="J197" s="236"/>
      <c r="K197" s="236"/>
      <c r="L197" s="242"/>
      <c r="M197" s="293"/>
      <c r="N197" s="294"/>
      <c r="O197" s="294"/>
      <c r="P197" s="294"/>
      <c r="Q197" s="294"/>
      <c r="R197" s="294"/>
      <c r="S197" s="294"/>
      <c r="T197" s="29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176</v>
      </c>
      <c r="AU197" s="246" t="s">
        <v>84</v>
      </c>
      <c r="AV197" s="13" t="s">
        <v>84</v>
      </c>
      <c r="AW197" s="13" t="s">
        <v>36</v>
      </c>
      <c r="AX197" s="13" t="s">
        <v>82</v>
      </c>
      <c r="AY197" s="246" t="s">
        <v>165</v>
      </c>
    </row>
    <row r="198" s="2" customFormat="1" ht="6.96" customHeight="1">
      <c r="A198" s="41"/>
      <c r="B198" s="62"/>
      <c r="C198" s="63"/>
      <c r="D198" s="63"/>
      <c r="E198" s="63"/>
      <c r="F198" s="63"/>
      <c r="G198" s="63"/>
      <c r="H198" s="63"/>
      <c r="I198" s="63"/>
      <c r="J198" s="63"/>
      <c r="K198" s="63"/>
      <c r="L198" s="47"/>
      <c r="M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</row>
  </sheetData>
  <sheetProtection sheet="1" autoFilter="0" formatColumns="0" formatRows="0" objects="1" scenarios="1" spinCount="100000" saltValue="6LNYyB+zM/3d7DlChfxy1z4R5EpZCLWydXeeLit2iQg8QEGnhhg63Yu7eJSObhlrRmQlnJg8sHNXLSB5pqhmqg==" hashValue="QkR/vHS0mNoEr8dCwYEjaWhszQODwWSvGBYWs1onYPjAC+GLjQiBzGAZZM3T0rdFYhNeWkQDG0VWA5eYOyaNMg==" algorithmName="SHA-512" password="DA9B"/>
  <autoFilter ref="C98:K19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hyperlinks>
    <hyperlink ref="F103" r:id="rId1" display="https://podminky.urs.cz/item/CS_URS_2024_02/132251103"/>
    <hyperlink ref="F107" r:id="rId2" display="https://podminky.urs.cz/item/CS_URS_2024_02/139001101"/>
    <hyperlink ref="F110" r:id="rId3" display="https://podminky.urs.cz/item/CS_URS_2024_02/162351103"/>
    <hyperlink ref="F113" r:id="rId4" display="https://podminky.urs.cz/item/CS_URS_2024_02/162551108"/>
    <hyperlink ref="F116" r:id="rId5" display="https://podminky.urs.cz/item/CS_URS_2024_02/167151101"/>
    <hyperlink ref="F119" r:id="rId6" display="https://podminky.urs.cz/item/CS_URS_2024_02/171251201"/>
    <hyperlink ref="F122" r:id="rId7" display="https://podminky.urs.cz/item/CS_URS_2024_02/174151101"/>
    <hyperlink ref="F128" r:id="rId8" display="https://podminky.urs.cz/item/CS_URS_2024_02/181411131"/>
    <hyperlink ref="F134" r:id="rId9" display="https://podminky.urs.cz/item/CS_URS_2024_02/183403153"/>
    <hyperlink ref="F137" r:id="rId10" display="https://podminky.urs.cz/item/CS_URS_2024_02/184813511"/>
    <hyperlink ref="F140" r:id="rId11" display="https://podminky.urs.cz/item/CS_URS_2024_02/184813521"/>
    <hyperlink ref="F148" r:id="rId12" display="https://podminky.urs.cz/item/CS_URS_2024_02/565135121"/>
    <hyperlink ref="F151" r:id="rId13" display="https://podminky.urs.cz/item/CS_URS_2024_02/566501111"/>
    <hyperlink ref="F154" r:id="rId14" display="https://podminky.urs.cz/item/CS_URS_2024_02/567532112"/>
    <hyperlink ref="F165" r:id="rId15" display="https://podminky.urs.cz/item/CS_URS_2024_02/569931132"/>
    <hyperlink ref="F168" r:id="rId16" display="https://podminky.urs.cz/item/CS_URS_2024_02/573231107"/>
    <hyperlink ref="F171" r:id="rId17" display="https://podminky.urs.cz/item/CS_URS_2024_02/577134121"/>
    <hyperlink ref="F175" r:id="rId18" display="https://podminky.urs.cz/item/CS_URS_2024_02/919732211"/>
    <hyperlink ref="F178" r:id="rId19" display="https://podminky.urs.cz/item/CS_URS_2024_02/919735112"/>
    <hyperlink ref="F181" r:id="rId20" display="https://podminky.urs.cz/item/CS_URS_2024_02/938908411"/>
    <hyperlink ref="F185" r:id="rId21" display="https://podminky.urs.cz/item/CS_URS_2024_02/997013501"/>
    <hyperlink ref="F187" r:id="rId22" display="https://podminky.urs.cz/item/CS_URS_2024_02/997013509"/>
    <hyperlink ref="F190" r:id="rId23" display="https://podminky.urs.cz/item/CS_URS_2024_02/997013631"/>
    <hyperlink ref="F193" r:id="rId24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129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zakázky'!K6</f>
        <v>PD - ČERVENÁ VODA/MLÝNICKÝ DVŮR - OBNOVA MÍSTNÍ KOMUNIKACE 96c a 83c</v>
      </c>
      <c r="F7" s="146"/>
      <c r="G7" s="146"/>
      <c r="H7" s="146"/>
      <c r="L7" s="23"/>
    </row>
    <row r="8" s="2" customFormat="1" ht="12" customHeight="1">
      <c r="A8" s="41"/>
      <c r="B8" s="47"/>
      <c r="C8" s="41"/>
      <c r="D8" s="146" t="s">
        <v>130</v>
      </c>
      <c r="E8" s="41"/>
      <c r="F8" s="41"/>
      <c r="G8" s="41"/>
      <c r="H8" s="41"/>
      <c r="I8" s="41"/>
      <c r="J8" s="41"/>
      <c r="K8" s="41"/>
      <c r="L8" s="14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50" t="s">
        <v>838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19</v>
      </c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21</v>
      </c>
      <c r="E12" s="41"/>
      <c r="F12" s="136" t="s">
        <v>22</v>
      </c>
      <c r="G12" s="41"/>
      <c r="H12" s="41"/>
      <c r="I12" s="146" t="s">
        <v>23</v>
      </c>
      <c r="J12" s="151" t="str">
        <f>'Rekapitulace zakázky'!AN8</f>
        <v>18. 11. 2021</v>
      </c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25</v>
      </c>
      <c r="E14" s="41"/>
      <c r="F14" s="41"/>
      <c r="G14" s="41"/>
      <c r="H14" s="41"/>
      <c r="I14" s="146" t="s">
        <v>26</v>
      </c>
      <c r="J14" s="136" t="s">
        <v>27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6" t="s">
        <v>29</v>
      </c>
      <c r="J15" s="136" t="s">
        <v>30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31</v>
      </c>
      <c r="E17" s="41"/>
      <c r="F17" s="41"/>
      <c r="G17" s="41"/>
      <c r="H17" s="41"/>
      <c r="I17" s="146" t="s">
        <v>26</v>
      </c>
      <c r="J17" s="36" t="str">
        <f>'Rekapitulace zakázky'!AN13</f>
        <v>Vyplň údaj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6"/>
      <c r="G18" s="136"/>
      <c r="H18" s="136"/>
      <c r="I18" s="146" t="s">
        <v>29</v>
      </c>
      <c r="J18" s="36" t="str">
        <f>'Rekapitulace zakázky'!AN14</f>
        <v>Vyplň údaj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33</v>
      </c>
      <c r="E20" s="41"/>
      <c r="F20" s="41"/>
      <c r="G20" s="41"/>
      <c r="H20" s="41"/>
      <c r="I20" s="146" t="s">
        <v>26</v>
      </c>
      <c r="J20" s="136" t="s">
        <v>34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46" t="s">
        <v>29</v>
      </c>
      <c r="J21" s="136" t="s">
        <v>19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37</v>
      </c>
      <c r="E23" s="41"/>
      <c r="F23" s="41"/>
      <c r="G23" s="41"/>
      <c r="H23" s="41"/>
      <c r="I23" s="146" t="s">
        <v>26</v>
      </c>
      <c r="J23" s="136" t="str">
        <f>IF('Rekapitulace zakázky'!AN19="","",'Rekapitulace zakázky'!AN19)</f>
        <v/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zakázky'!E20="","",'Rekapitulace zakázky'!E20)</f>
        <v xml:space="preserve"> </v>
      </c>
      <c r="F24" s="41"/>
      <c r="G24" s="41"/>
      <c r="H24" s="41"/>
      <c r="I24" s="146" t="s">
        <v>29</v>
      </c>
      <c r="J24" s="136" t="str">
        <f>IF('Rekapitulace zakázky'!AN20="","",'Rekapitulace zakázky'!AN20)</f>
        <v/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39</v>
      </c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2"/>
      <c r="B27" s="153"/>
      <c r="C27" s="152"/>
      <c r="D27" s="152"/>
      <c r="E27" s="154" t="s">
        <v>19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41</v>
      </c>
      <c r="E30" s="41"/>
      <c r="F30" s="41"/>
      <c r="G30" s="41"/>
      <c r="H30" s="41"/>
      <c r="I30" s="41"/>
      <c r="J30" s="158">
        <f>ROUND(J82, 2)</f>
        <v>0</v>
      </c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43</v>
      </c>
      <c r="G32" s="41"/>
      <c r="H32" s="41"/>
      <c r="I32" s="159" t="s">
        <v>42</v>
      </c>
      <c r="J32" s="159" t="s">
        <v>44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8" t="s">
        <v>45</v>
      </c>
      <c r="E33" s="146" t="s">
        <v>46</v>
      </c>
      <c r="F33" s="160">
        <f>ROUND((SUM(BE82:BE110)),  2)</f>
        <v>0</v>
      </c>
      <c r="G33" s="41"/>
      <c r="H33" s="41"/>
      <c r="I33" s="161">
        <v>0.20999999999999999</v>
      </c>
      <c r="J33" s="160">
        <f>ROUND(((SUM(BE82:BE110))*I33),  2)</f>
        <v>0</v>
      </c>
      <c r="K33" s="41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47</v>
      </c>
      <c r="F34" s="160">
        <f>ROUND((SUM(BF82:BF110)),  2)</f>
        <v>0</v>
      </c>
      <c r="G34" s="41"/>
      <c r="H34" s="41"/>
      <c r="I34" s="161">
        <v>0.12</v>
      </c>
      <c r="J34" s="160">
        <f>ROUND(((SUM(BF82:BF110))*I34), 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48</v>
      </c>
      <c r="F35" s="160">
        <f>ROUND((SUM(BG82:BG110)),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49</v>
      </c>
      <c r="F36" s="160">
        <f>ROUND((SUM(BH82:BH110)),  2)</f>
        <v>0</v>
      </c>
      <c r="G36" s="41"/>
      <c r="H36" s="41"/>
      <c r="I36" s="161">
        <v>0.12</v>
      </c>
      <c r="J36" s="160">
        <f>0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50</v>
      </c>
      <c r="F37" s="160">
        <f>ROUND((SUM(BI82:BI110)),  2)</f>
        <v>0</v>
      </c>
      <c r="G37" s="41"/>
      <c r="H37" s="41"/>
      <c r="I37" s="161">
        <v>0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51</v>
      </c>
      <c r="E39" s="164"/>
      <c r="F39" s="164"/>
      <c r="G39" s="165" t="s">
        <v>52</v>
      </c>
      <c r="H39" s="166" t="s">
        <v>53</v>
      </c>
      <c r="I39" s="164"/>
      <c r="J39" s="167">
        <f>SUM(J30:J37)</f>
        <v>0</v>
      </c>
      <c r="K39" s="168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136</v>
      </c>
      <c r="D45" s="43"/>
      <c r="E45" s="43"/>
      <c r="F45" s="43"/>
      <c r="G45" s="43"/>
      <c r="H45" s="43"/>
      <c r="I45" s="43"/>
      <c r="J45" s="43"/>
      <c r="K45" s="43"/>
      <c r="L45" s="149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PD - ČERVENÁ VODA/MLÝNICKÝ DVŮR - OBNOVA MÍSTNÍ KOMUNIKACE 96c a 83c</v>
      </c>
      <c r="F48" s="35"/>
      <c r="G48" s="35"/>
      <c r="H48" s="35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130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kat.úz.: Mlýnický dvůr, Heroltice u Štítů</v>
      </c>
      <c r="G52" s="43"/>
      <c r="H52" s="43"/>
      <c r="I52" s="35" t="s">
        <v>23</v>
      </c>
      <c r="J52" s="75" t="str">
        <f>IF(J12="","",J12)</f>
        <v>18. 11. 2021</v>
      </c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Obec Červená voda</v>
      </c>
      <c r="G54" s="43"/>
      <c r="H54" s="43"/>
      <c r="I54" s="35" t="s">
        <v>33</v>
      </c>
      <c r="J54" s="39" t="str">
        <f>E21</f>
        <v>BKN spol. s r.o.</v>
      </c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 xml:space="preserve"> </v>
      </c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137</v>
      </c>
      <c r="D57" s="176"/>
      <c r="E57" s="176"/>
      <c r="F57" s="176"/>
      <c r="G57" s="176"/>
      <c r="H57" s="176"/>
      <c r="I57" s="176"/>
      <c r="J57" s="177" t="s">
        <v>138</v>
      </c>
      <c r="K57" s="176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73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139</v>
      </c>
    </row>
    <row r="60" s="9" customFormat="1" ht="24.96" customHeight="1">
      <c r="A60" s="9"/>
      <c r="B60" s="179"/>
      <c r="C60" s="180"/>
      <c r="D60" s="181" t="s">
        <v>839</v>
      </c>
      <c r="E60" s="182"/>
      <c r="F60" s="182"/>
      <c r="G60" s="182"/>
      <c r="H60" s="182"/>
      <c r="I60" s="182"/>
      <c r="J60" s="183">
        <f>J83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27"/>
      <c r="D61" s="186" t="s">
        <v>840</v>
      </c>
      <c r="E61" s="187"/>
      <c r="F61" s="187"/>
      <c r="G61" s="187"/>
      <c r="H61" s="187"/>
      <c r="I61" s="187"/>
      <c r="J61" s="188">
        <f>J84</f>
        <v>0</v>
      </c>
      <c r="K61" s="127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27"/>
      <c r="D62" s="186" t="s">
        <v>841</v>
      </c>
      <c r="E62" s="187"/>
      <c r="F62" s="187"/>
      <c r="G62" s="187"/>
      <c r="H62" s="187"/>
      <c r="I62" s="187"/>
      <c r="J62" s="188">
        <f>J104</f>
        <v>0</v>
      </c>
      <c r="K62" s="127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49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150</v>
      </c>
      <c r="D69" s="43"/>
      <c r="E69" s="43"/>
      <c r="F69" s="43"/>
      <c r="G69" s="43"/>
      <c r="H69" s="43"/>
      <c r="I69" s="43"/>
      <c r="J69" s="43"/>
      <c r="K69" s="43"/>
      <c r="L69" s="149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9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73" t="str">
        <f>E7</f>
        <v>PD - ČERVENÁ VODA/MLÝNICKÝ DVŮR - OBNOVA MÍSTNÍ KOMUNIKACE 96c a 83c</v>
      </c>
      <c r="F72" s="35"/>
      <c r="G72" s="35"/>
      <c r="H72" s="35"/>
      <c r="I72" s="43"/>
      <c r="J72" s="43"/>
      <c r="K72" s="4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130</v>
      </c>
      <c r="D73" s="43"/>
      <c r="E73" s="43"/>
      <c r="F73" s="43"/>
      <c r="G73" s="43"/>
      <c r="H73" s="43"/>
      <c r="I73" s="43"/>
      <c r="J73" s="43"/>
      <c r="K73" s="4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VON - Vedlejší a ostatní náklady</v>
      </c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>kat.úz.: Mlýnický dvůr, Heroltice u Štítů</v>
      </c>
      <c r="G76" s="43"/>
      <c r="H76" s="43"/>
      <c r="I76" s="35" t="s">
        <v>23</v>
      </c>
      <c r="J76" s="75" t="str">
        <f>IF(J12="","",J12)</f>
        <v>18. 11. 2021</v>
      </c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25</v>
      </c>
      <c r="D78" s="43"/>
      <c r="E78" s="43"/>
      <c r="F78" s="30" t="str">
        <f>E15</f>
        <v>Obec Červená voda</v>
      </c>
      <c r="G78" s="43"/>
      <c r="H78" s="43"/>
      <c r="I78" s="35" t="s">
        <v>33</v>
      </c>
      <c r="J78" s="39" t="str">
        <f>E21</f>
        <v>BKN spol. s r.o.</v>
      </c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31</v>
      </c>
      <c r="D79" s="43"/>
      <c r="E79" s="43"/>
      <c r="F79" s="30" t="str">
        <f>IF(E18="","",E18)</f>
        <v>Vyplň údaj</v>
      </c>
      <c r="G79" s="43"/>
      <c r="H79" s="43"/>
      <c r="I79" s="35" t="s">
        <v>37</v>
      </c>
      <c r="J79" s="39" t="str">
        <f>E24</f>
        <v xml:space="preserve"> </v>
      </c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90"/>
      <c r="B81" s="191"/>
      <c r="C81" s="192" t="s">
        <v>151</v>
      </c>
      <c r="D81" s="193" t="s">
        <v>60</v>
      </c>
      <c r="E81" s="193" t="s">
        <v>56</v>
      </c>
      <c r="F81" s="193" t="s">
        <v>57</v>
      </c>
      <c r="G81" s="193" t="s">
        <v>152</v>
      </c>
      <c r="H81" s="193" t="s">
        <v>153</v>
      </c>
      <c r="I81" s="193" t="s">
        <v>154</v>
      </c>
      <c r="J81" s="193" t="s">
        <v>138</v>
      </c>
      <c r="K81" s="194" t="s">
        <v>155</v>
      </c>
      <c r="L81" s="195"/>
      <c r="M81" s="95" t="s">
        <v>19</v>
      </c>
      <c r="N81" s="96" t="s">
        <v>45</v>
      </c>
      <c r="O81" s="96" t="s">
        <v>156</v>
      </c>
      <c r="P81" s="96" t="s">
        <v>157</v>
      </c>
      <c r="Q81" s="96" t="s">
        <v>158</v>
      </c>
      <c r="R81" s="96" t="s">
        <v>159</v>
      </c>
      <c r="S81" s="96" t="s">
        <v>160</v>
      </c>
      <c r="T81" s="97" t="s">
        <v>161</v>
      </c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</row>
    <row r="82" s="2" customFormat="1" ht="22.8" customHeight="1">
      <c r="A82" s="41"/>
      <c r="B82" s="42"/>
      <c r="C82" s="102" t="s">
        <v>162</v>
      </c>
      <c r="D82" s="43"/>
      <c r="E82" s="43"/>
      <c r="F82" s="43"/>
      <c r="G82" s="43"/>
      <c r="H82" s="43"/>
      <c r="I82" s="43"/>
      <c r="J82" s="196">
        <f>BK82</f>
        <v>0</v>
      </c>
      <c r="K82" s="43"/>
      <c r="L82" s="47"/>
      <c r="M82" s="98"/>
      <c r="N82" s="197"/>
      <c r="O82" s="99"/>
      <c r="P82" s="198">
        <f>P83</f>
        <v>0</v>
      </c>
      <c r="Q82" s="99"/>
      <c r="R82" s="198">
        <f>R83</f>
        <v>0</v>
      </c>
      <c r="S82" s="99"/>
      <c r="T82" s="199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74</v>
      </c>
      <c r="AU82" s="20" t="s">
        <v>139</v>
      </c>
      <c r="BK82" s="200">
        <f>BK83</f>
        <v>0</v>
      </c>
    </row>
    <row r="83" s="12" customFormat="1" ht="25.92" customHeight="1">
      <c r="A83" s="12"/>
      <c r="B83" s="201"/>
      <c r="C83" s="202"/>
      <c r="D83" s="203" t="s">
        <v>74</v>
      </c>
      <c r="E83" s="204" t="s">
        <v>842</v>
      </c>
      <c r="F83" s="204" t="s">
        <v>843</v>
      </c>
      <c r="G83" s="202"/>
      <c r="H83" s="202"/>
      <c r="I83" s="205"/>
      <c r="J83" s="206">
        <f>BK83</f>
        <v>0</v>
      </c>
      <c r="K83" s="202"/>
      <c r="L83" s="207"/>
      <c r="M83" s="208"/>
      <c r="N83" s="209"/>
      <c r="O83" s="209"/>
      <c r="P83" s="210">
        <f>P84+P104</f>
        <v>0</v>
      </c>
      <c r="Q83" s="209"/>
      <c r="R83" s="210">
        <f>R84+R104</f>
        <v>0</v>
      </c>
      <c r="S83" s="209"/>
      <c r="T83" s="211">
        <f>T84+T104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2" t="s">
        <v>172</v>
      </c>
      <c r="AT83" s="213" t="s">
        <v>74</v>
      </c>
      <c r="AU83" s="213" t="s">
        <v>75</v>
      </c>
      <c r="AY83" s="212" t="s">
        <v>165</v>
      </c>
      <c r="BK83" s="214">
        <f>BK84+BK104</f>
        <v>0</v>
      </c>
    </row>
    <row r="84" s="12" customFormat="1" ht="22.8" customHeight="1">
      <c r="A84" s="12"/>
      <c r="B84" s="201"/>
      <c r="C84" s="202"/>
      <c r="D84" s="203" t="s">
        <v>74</v>
      </c>
      <c r="E84" s="215" t="s">
        <v>844</v>
      </c>
      <c r="F84" s="215" t="s">
        <v>845</v>
      </c>
      <c r="G84" s="202"/>
      <c r="H84" s="202"/>
      <c r="I84" s="205"/>
      <c r="J84" s="216">
        <f>BK84</f>
        <v>0</v>
      </c>
      <c r="K84" s="202"/>
      <c r="L84" s="207"/>
      <c r="M84" s="208"/>
      <c r="N84" s="209"/>
      <c r="O84" s="209"/>
      <c r="P84" s="210">
        <f>SUM(P85:P103)</f>
        <v>0</v>
      </c>
      <c r="Q84" s="209"/>
      <c r="R84" s="210">
        <f>SUM(R85:R103)</f>
        <v>0</v>
      </c>
      <c r="S84" s="209"/>
      <c r="T84" s="211">
        <f>SUM(T85:T103)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2" t="s">
        <v>172</v>
      </c>
      <c r="AT84" s="213" t="s">
        <v>74</v>
      </c>
      <c r="AU84" s="213" t="s">
        <v>82</v>
      </c>
      <c r="AY84" s="212" t="s">
        <v>165</v>
      </c>
      <c r="BK84" s="214">
        <f>SUM(BK85:BK103)</f>
        <v>0</v>
      </c>
    </row>
    <row r="85" s="2" customFormat="1" ht="16.5" customHeight="1">
      <c r="A85" s="41"/>
      <c r="B85" s="42"/>
      <c r="C85" s="217" t="s">
        <v>82</v>
      </c>
      <c r="D85" s="217" t="s">
        <v>167</v>
      </c>
      <c r="E85" s="218" t="s">
        <v>846</v>
      </c>
      <c r="F85" s="219" t="s">
        <v>847</v>
      </c>
      <c r="G85" s="220" t="s">
        <v>361</v>
      </c>
      <c r="H85" s="221">
        <v>1</v>
      </c>
      <c r="I85" s="222"/>
      <c r="J85" s="223">
        <f>ROUND(I85*H85,2)</f>
        <v>0</v>
      </c>
      <c r="K85" s="219" t="s">
        <v>19</v>
      </c>
      <c r="L85" s="47"/>
      <c r="M85" s="224" t="s">
        <v>19</v>
      </c>
      <c r="N85" s="225" t="s">
        <v>46</v>
      </c>
      <c r="O85" s="87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8" t="s">
        <v>848</v>
      </c>
      <c r="AT85" s="228" t="s">
        <v>167</v>
      </c>
      <c r="AU85" s="228" t="s">
        <v>84</v>
      </c>
      <c r="AY85" s="20" t="s">
        <v>165</v>
      </c>
      <c r="BE85" s="229">
        <f>IF(N85="základní",J85,0)</f>
        <v>0</v>
      </c>
      <c r="BF85" s="229">
        <f>IF(N85="snížená",J85,0)</f>
        <v>0</v>
      </c>
      <c r="BG85" s="229">
        <f>IF(N85="zákl. přenesená",J85,0)</f>
        <v>0</v>
      </c>
      <c r="BH85" s="229">
        <f>IF(N85="sníž. přenesená",J85,0)</f>
        <v>0</v>
      </c>
      <c r="BI85" s="229">
        <f>IF(N85="nulová",J85,0)</f>
        <v>0</v>
      </c>
      <c r="BJ85" s="20" t="s">
        <v>82</v>
      </c>
      <c r="BK85" s="229">
        <f>ROUND(I85*H85,2)</f>
        <v>0</v>
      </c>
      <c r="BL85" s="20" t="s">
        <v>848</v>
      </c>
      <c r="BM85" s="228" t="s">
        <v>849</v>
      </c>
    </row>
    <row r="86" s="2" customFormat="1">
      <c r="A86" s="41"/>
      <c r="B86" s="42"/>
      <c r="C86" s="43"/>
      <c r="D86" s="237" t="s">
        <v>850</v>
      </c>
      <c r="E86" s="43"/>
      <c r="F86" s="296" t="s">
        <v>851</v>
      </c>
      <c r="G86" s="43"/>
      <c r="H86" s="43"/>
      <c r="I86" s="232"/>
      <c r="J86" s="43"/>
      <c r="K86" s="43"/>
      <c r="L86" s="47"/>
      <c r="M86" s="233"/>
      <c r="N86" s="234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850</v>
      </c>
      <c r="AU86" s="20" t="s">
        <v>84</v>
      </c>
    </row>
    <row r="87" s="2" customFormat="1" ht="16.5" customHeight="1">
      <c r="A87" s="41"/>
      <c r="B87" s="42"/>
      <c r="C87" s="217" t="s">
        <v>84</v>
      </c>
      <c r="D87" s="217" t="s">
        <v>167</v>
      </c>
      <c r="E87" s="218" t="s">
        <v>852</v>
      </c>
      <c r="F87" s="219" t="s">
        <v>853</v>
      </c>
      <c r="G87" s="220" t="s">
        <v>361</v>
      </c>
      <c r="H87" s="221">
        <v>1</v>
      </c>
      <c r="I87" s="222"/>
      <c r="J87" s="223">
        <f>ROUND(I87*H87,2)</f>
        <v>0</v>
      </c>
      <c r="K87" s="219" t="s">
        <v>19</v>
      </c>
      <c r="L87" s="47"/>
      <c r="M87" s="224" t="s">
        <v>19</v>
      </c>
      <c r="N87" s="225" t="s">
        <v>46</v>
      </c>
      <c r="O87" s="87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8" t="s">
        <v>848</v>
      </c>
      <c r="AT87" s="228" t="s">
        <v>167</v>
      </c>
      <c r="AU87" s="228" t="s">
        <v>84</v>
      </c>
      <c r="AY87" s="20" t="s">
        <v>165</v>
      </c>
      <c r="BE87" s="229">
        <f>IF(N87="základní",J87,0)</f>
        <v>0</v>
      </c>
      <c r="BF87" s="229">
        <f>IF(N87="snížená",J87,0)</f>
        <v>0</v>
      </c>
      <c r="BG87" s="229">
        <f>IF(N87="zákl. přenesená",J87,0)</f>
        <v>0</v>
      </c>
      <c r="BH87" s="229">
        <f>IF(N87="sníž. přenesená",J87,0)</f>
        <v>0</v>
      </c>
      <c r="BI87" s="229">
        <f>IF(N87="nulová",J87,0)</f>
        <v>0</v>
      </c>
      <c r="BJ87" s="20" t="s">
        <v>82</v>
      </c>
      <c r="BK87" s="229">
        <f>ROUND(I87*H87,2)</f>
        <v>0</v>
      </c>
      <c r="BL87" s="20" t="s">
        <v>848</v>
      </c>
      <c r="BM87" s="228" t="s">
        <v>854</v>
      </c>
    </row>
    <row r="88" s="2" customFormat="1" ht="16.5" customHeight="1">
      <c r="A88" s="41"/>
      <c r="B88" s="42"/>
      <c r="C88" s="217" t="s">
        <v>92</v>
      </c>
      <c r="D88" s="217" t="s">
        <v>167</v>
      </c>
      <c r="E88" s="218" t="s">
        <v>855</v>
      </c>
      <c r="F88" s="219" t="s">
        <v>856</v>
      </c>
      <c r="G88" s="220" t="s">
        <v>361</v>
      </c>
      <c r="H88" s="221">
        <v>1</v>
      </c>
      <c r="I88" s="222"/>
      <c r="J88" s="223">
        <f>ROUND(I88*H88,2)</f>
        <v>0</v>
      </c>
      <c r="K88" s="219" t="s">
        <v>857</v>
      </c>
      <c r="L88" s="47"/>
      <c r="M88" s="224" t="s">
        <v>19</v>
      </c>
      <c r="N88" s="225" t="s">
        <v>46</v>
      </c>
      <c r="O88" s="87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8" t="s">
        <v>848</v>
      </c>
      <c r="AT88" s="228" t="s">
        <v>167</v>
      </c>
      <c r="AU88" s="228" t="s">
        <v>84</v>
      </c>
      <c r="AY88" s="20" t="s">
        <v>165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20" t="s">
        <v>82</v>
      </c>
      <c r="BK88" s="229">
        <f>ROUND(I88*H88,2)</f>
        <v>0</v>
      </c>
      <c r="BL88" s="20" t="s">
        <v>848</v>
      </c>
      <c r="BM88" s="228" t="s">
        <v>858</v>
      </c>
    </row>
    <row r="89" s="2" customFormat="1" ht="44.25" customHeight="1">
      <c r="A89" s="41"/>
      <c r="B89" s="42"/>
      <c r="C89" s="217" t="s">
        <v>172</v>
      </c>
      <c r="D89" s="217" t="s">
        <v>167</v>
      </c>
      <c r="E89" s="218" t="s">
        <v>859</v>
      </c>
      <c r="F89" s="219" t="s">
        <v>860</v>
      </c>
      <c r="G89" s="220" t="s">
        <v>354</v>
      </c>
      <c r="H89" s="221">
        <v>1</v>
      </c>
      <c r="I89" s="222"/>
      <c r="J89" s="223">
        <f>ROUND(I89*H89,2)</f>
        <v>0</v>
      </c>
      <c r="K89" s="219" t="s">
        <v>19</v>
      </c>
      <c r="L89" s="47"/>
      <c r="M89" s="224" t="s">
        <v>19</v>
      </c>
      <c r="N89" s="225" t="s">
        <v>46</v>
      </c>
      <c r="O89" s="87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8" t="s">
        <v>848</v>
      </c>
      <c r="AT89" s="228" t="s">
        <v>167</v>
      </c>
      <c r="AU89" s="228" t="s">
        <v>84</v>
      </c>
      <c r="AY89" s="20" t="s">
        <v>165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0" t="s">
        <v>82</v>
      </c>
      <c r="BK89" s="229">
        <f>ROUND(I89*H89,2)</f>
        <v>0</v>
      </c>
      <c r="BL89" s="20" t="s">
        <v>848</v>
      </c>
      <c r="BM89" s="228" t="s">
        <v>861</v>
      </c>
    </row>
    <row r="90" s="2" customFormat="1" ht="37.8" customHeight="1">
      <c r="A90" s="41"/>
      <c r="B90" s="42"/>
      <c r="C90" s="217" t="s">
        <v>206</v>
      </c>
      <c r="D90" s="217" t="s">
        <v>167</v>
      </c>
      <c r="E90" s="218" t="s">
        <v>862</v>
      </c>
      <c r="F90" s="219" t="s">
        <v>863</v>
      </c>
      <c r="G90" s="220" t="s">
        <v>354</v>
      </c>
      <c r="H90" s="221">
        <v>1</v>
      </c>
      <c r="I90" s="222"/>
      <c r="J90" s="223">
        <f>ROUND(I90*H90,2)</f>
        <v>0</v>
      </c>
      <c r="K90" s="219" t="s">
        <v>19</v>
      </c>
      <c r="L90" s="47"/>
      <c r="M90" s="224" t="s">
        <v>19</v>
      </c>
      <c r="N90" s="225" t="s">
        <v>46</v>
      </c>
      <c r="O90" s="87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8" t="s">
        <v>848</v>
      </c>
      <c r="AT90" s="228" t="s">
        <v>167</v>
      </c>
      <c r="AU90" s="228" t="s">
        <v>84</v>
      </c>
      <c r="AY90" s="20" t="s">
        <v>165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0" t="s">
        <v>82</v>
      </c>
      <c r="BK90" s="229">
        <f>ROUND(I90*H90,2)</f>
        <v>0</v>
      </c>
      <c r="BL90" s="20" t="s">
        <v>848</v>
      </c>
      <c r="BM90" s="228" t="s">
        <v>864</v>
      </c>
    </row>
    <row r="91" s="2" customFormat="1">
      <c r="A91" s="41"/>
      <c r="B91" s="42"/>
      <c r="C91" s="43"/>
      <c r="D91" s="237" t="s">
        <v>850</v>
      </c>
      <c r="E91" s="43"/>
      <c r="F91" s="296" t="s">
        <v>865</v>
      </c>
      <c r="G91" s="43"/>
      <c r="H91" s="43"/>
      <c r="I91" s="232"/>
      <c r="J91" s="43"/>
      <c r="K91" s="43"/>
      <c r="L91" s="47"/>
      <c r="M91" s="233"/>
      <c r="N91" s="23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850</v>
      </c>
      <c r="AU91" s="20" t="s">
        <v>84</v>
      </c>
    </row>
    <row r="92" s="2" customFormat="1" ht="16.5" customHeight="1">
      <c r="A92" s="41"/>
      <c r="B92" s="42"/>
      <c r="C92" s="217" t="s">
        <v>214</v>
      </c>
      <c r="D92" s="217" t="s">
        <v>167</v>
      </c>
      <c r="E92" s="218" t="s">
        <v>866</v>
      </c>
      <c r="F92" s="219" t="s">
        <v>867</v>
      </c>
      <c r="G92" s="220" t="s">
        <v>361</v>
      </c>
      <c r="H92" s="221">
        <v>1</v>
      </c>
      <c r="I92" s="222"/>
      <c r="J92" s="223">
        <f>ROUND(I92*H92,2)</f>
        <v>0</v>
      </c>
      <c r="K92" s="219" t="s">
        <v>19</v>
      </c>
      <c r="L92" s="47"/>
      <c r="M92" s="224" t="s">
        <v>19</v>
      </c>
      <c r="N92" s="225" t="s">
        <v>46</v>
      </c>
      <c r="O92" s="87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8" t="s">
        <v>848</v>
      </c>
      <c r="AT92" s="228" t="s">
        <v>167</v>
      </c>
      <c r="AU92" s="228" t="s">
        <v>84</v>
      </c>
      <c r="AY92" s="20" t="s">
        <v>165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0" t="s">
        <v>82</v>
      </c>
      <c r="BK92" s="229">
        <f>ROUND(I92*H92,2)</f>
        <v>0</v>
      </c>
      <c r="BL92" s="20" t="s">
        <v>848</v>
      </c>
      <c r="BM92" s="228" t="s">
        <v>868</v>
      </c>
    </row>
    <row r="93" s="2" customFormat="1">
      <c r="A93" s="41"/>
      <c r="B93" s="42"/>
      <c r="C93" s="43"/>
      <c r="D93" s="237" t="s">
        <v>850</v>
      </c>
      <c r="E93" s="43"/>
      <c r="F93" s="296" t="s">
        <v>869</v>
      </c>
      <c r="G93" s="43"/>
      <c r="H93" s="43"/>
      <c r="I93" s="232"/>
      <c r="J93" s="43"/>
      <c r="K93" s="43"/>
      <c r="L93" s="47"/>
      <c r="M93" s="233"/>
      <c r="N93" s="23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850</v>
      </c>
      <c r="AU93" s="20" t="s">
        <v>84</v>
      </c>
    </row>
    <row r="94" s="2" customFormat="1" ht="21.75" customHeight="1">
      <c r="A94" s="41"/>
      <c r="B94" s="42"/>
      <c r="C94" s="217" t="s">
        <v>221</v>
      </c>
      <c r="D94" s="217" t="s">
        <v>167</v>
      </c>
      <c r="E94" s="218" t="s">
        <v>870</v>
      </c>
      <c r="F94" s="219" t="s">
        <v>871</v>
      </c>
      <c r="G94" s="220" t="s">
        <v>361</v>
      </c>
      <c r="H94" s="221">
        <v>1</v>
      </c>
      <c r="I94" s="222"/>
      <c r="J94" s="223">
        <f>ROUND(I94*H94,2)</f>
        <v>0</v>
      </c>
      <c r="K94" s="219" t="s">
        <v>19</v>
      </c>
      <c r="L94" s="47"/>
      <c r="M94" s="224" t="s">
        <v>19</v>
      </c>
      <c r="N94" s="225" t="s">
        <v>46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848</v>
      </c>
      <c r="AT94" s="228" t="s">
        <v>167</v>
      </c>
      <c r="AU94" s="228" t="s">
        <v>84</v>
      </c>
      <c r="AY94" s="20" t="s">
        <v>165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0" t="s">
        <v>82</v>
      </c>
      <c r="BK94" s="229">
        <f>ROUND(I94*H94,2)</f>
        <v>0</v>
      </c>
      <c r="BL94" s="20" t="s">
        <v>848</v>
      </c>
      <c r="BM94" s="228" t="s">
        <v>872</v>
      </c>
    </row>
    <row r="95" s="2" customFormat="1">
      <c r="A95" s="41"/>
      <c r="B95" s="42"/>
      <c r="C95" s="43"/>
      <c r="D95" s="237" t="s">
        <v>850</v>
      </c>
      <c r="E95" s="43"/>
      <c r="F95" s="296" t="s">
        <v>873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850</v>
      </c>
      <c r="AU95" s="20" t="s">
        <v>84</v>
      </c>
    </row>
    <row r="96" s="2" customFormat="1" ht="16.5" customHeight="1">
      <c r="A96" s="41"/>
      <c r="B96" s="42"/>
      <c r="C96" s="217" t="s">
        <v>230</v>
      </c>
      <c r="D96" s="217" t="s">
        <v>167</v>
      </c>
      <c r="E96" s="218" t="s">
        <v>874</v>
      </c>
      <c r="F96" s="219" t="s">
        <v>875</v>
      </c>
      <c r="G96" s="220" t="s">
        <v>361</v>
      </c>
      <c r="H96" s="221">
        <v>1</v>
      </c>
      <c r="I96" s="222"/>
      <c r="J96" s="223">
        <f>ROUND(I96*H96,2)</f>
        <v>0</v>
      </c>
      <c r="K96" s="219" t="s">
        <v>19</v>
      </c>
      <c r="L96" s="47"/>
      <c r="M96" s="224" t="s">
        <v>19</v>
      </c>
      <c r="N96" s="225" t="s">
        <v>46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848</v>
      </c>
      <c r="AT96" s="228" t="s">
        <v>167</v>
      </c>
      <c r="AU96" s="228" t="s">
        <v>84</v>
      </c>
      <c r="AY96" s="20" t="s">
        <v>165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0" t="s">
        <v>82</v>
      </c>
      <c r="BK96" s="229">
        <f>ROUND(I96*H96,2)</f>
        <v>0</v>
      </c>
      <c r="BL96" s="20" t="s">
        <v>848</v>
      </c>
      <c r="BM96" s="228" t="s">
        <v>876</v>
      </c>
    </row>
    <row r="97" s="2" customFormat="1">
      <c r="A97" s="41"/>
      <c r="B97" s="42"/>
      <c r="C97" s="43"/>
      <c r="D97" s="237" t="s">
        <v>850</v>
      </c>
      <c r="E97" s="43"/>
      <c r="F97" s="296" t="s">
        <v>873</v>
      </c>
      <c r="G97" s="43"/>
      <c r="H97" s="43"/>
      <c r="I97" s="232"/>
      <c r="J97" s="43"/>
      <c r="K97" s="43"/>
      <c r="L97" s="47"/>
      <c r="M97" s="233"/>
      <c r="N97" s="23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850</v>
      </c>
      <c r="AU97" s="20" t="s">
        <v>84</v>
      </c>
    </row>
    <row r="98" s="2" customFormat="1" ht="16.5" customHeight="1">
      <c r="A98" s="41"/>
      <c r="B98" s="42"/>
      <c r="C98" s="217" t="s">
        <v>235</v>
      </c>
      <c r="D98" s="217" t="s">
        <v>167</v>
      </c>
      <c r="E98" s="218" t="s">
        <v>877</v>
      </c>
      <c r="F98" s="219" t="s">
        <v>878</v>
      </c>
      <c r="G98" s="220" t="s">
        <v>361</v>
      </c>
      <c r="H98" s="221">
        <v>1</v>
      </c>
      <c r="I98" s="222"/>
      <c r="J98" s="223">
        <f>ROUND(I98*H98,2)</f>
        <v>0</v>
      </c>
      <c r="K98" s="219" t="s">
        <v>19</v>
      </c>
      <c r="L98" s="47"/>
      <c r="M98" s="224" t="s">
        <v>19</v>
      </c>
      <c r="N98" s="225" t="s">
        <v>46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848</v>
      </c>
      <c r="AT98" s="228" t="s">
        <v>167</v>
      </c>
      <c r="AU98" s="228" t="s">
        <v>84</v>
      </c>
      <c r="AY98" s="20" t="s">
        <v>165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82</v>
      </c>
      <c r="BK98" s="229">
        <f>ROUND(I98*H98,2)</f>
        <v>0</v>
      </c>
      <c r="BL98" s="20" t="s">
        <v>848</v>
      </c>
      <c r="BM98" s="228" t="s">
        <v>879</v>
      </c>
    </row>
    <row r="99" s="2" customFormat="1">
      <c r="A99" s="41"/>
      <c r="B99" s="42"/>
      <c r="C99" s="43"/>
      <c r="D99" s="237" t="s">
        <v>850</v>
      </c>
      <c r="E99" s="43"/>
      <c r="F99" s="296" t="s">
        <v>880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850</v>
      </c>
      <c r="AU99" s="20" t="s">
        <v>84</v>
      </c>
    </row>
    <row r="100" s="2" customFormat="1" ht="16.5" customHeight="1">
      <c r="A100" s="41"/>
      <c r="B100" s="42"/>
      <c r="C100" s="217" t="s">
        <v>241</v>
      </c>
      <c r="D100" s="217" t="s">
        <v>167</v>
      </c>
      <c r="E100" s="218" t="s">
        <v>881</v>
      </c>
      <c r="F100" s="219" t="s">
        <v>882</v>
      </c>
      <c r="G100" s="220" t="s">
        <v>354</v>
      </c>
      <c r="H100" s="221">
        <v>1</v>
      </c>
      <c r="I100" s="222"/>
      <c r="J100" s="223">
        <f>ROUND(I100*H100,2)</f>
        <v>0</v>
      </c>
      <c r="K100" s="219" t="s">
        <v>19</v>
      </c>
      <c r="L100" s="47"/>
      <c r="M100" s="224" t="s">
        <v>19</v>
      </c>
      <c r="N100" s="225" t="s">
        <v>46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848</v>
      </c>
      <c r="AT100" s="228" t="s">
        <v>167</v>
      </c>
      <c r="AU100" s="228" t="s">
        <v>84</v>
      </c>
      <c r="AY100" s="20" t="s">
        <v>165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82</v>
      </c>
      <c r="BK100" s="229">
        <f>ROUND(I100*H100,2)</f>
        <v>0</v>
      </c>
      <c r="BL100" s="20" t="s">
        <v>848</v>
      </c>
      <c r="BM100" s="228" t="s">
        <v>883</v>
      </c>
    </row>
    <row r="101" s="2" customFormat="1" ht="16.5" customHeight="1">
      <c r="A101" s="41"/>
      <c r="B101" s="42"/>
      <c r="C101" s="217" t="s">
        <v>249</v>
      </c>
      <c r="D101" s="217" t="s">
        <v>167</v>
      </c>
      <c r="E101" s="218" t="s">
        <v>884</v>
      </c>
      <c r="F101" s="219" t="s">
        <v>885</v>
      </c>
      <c r="G101" s="220" t="s">
        <v>361</v>
      </c>
      <c r="H101" s="221">
        <v>1</v>
      </c>
      <c r="I101" s="222"/>
      <c r="J101" s="223">
        <f>ROUND(I101*H101,2)</f>
        <v>0</v>
      </c>
      <c r="K101" s="219" t="s">
        <v>19</v>
      </c>
      <c r="L101" s="47"/>
      <c r="M101" s="224" t="s">
        <v>19</v>
      </c>
      <c r="N101" s="225" t="s">
        <v>46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848</v>
      </c>
      <c r="AT101" s="228" t="s">
        <v>167</v>
      </c>
      <c r="AU101" s="228" t="s">
        <v>84</v>
      </c>
      <c r="AY101" s="20" t="s">
        <v>165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82</v>
      </c>
      <c r="BK101" s="229">
        <f>ROUND(I101*H101,2)</f>
        <v>0</v>
      </c>
      <c r="BL101" s="20" t="s">
        <v>848</v>
      </c>
      <c r="BM101" s="228" t="s">
        <v>886</v>
      </c>
    </row>
    <row r="102" s="2" customFormat="1">
      <c r="A102" s="41"/>
      <c r="B102" s="42"/>
      <c r="C102" s="43"/>
      <c r="D102" s="237" t="s">
        <v>850</v>
      </c>
      <c r="E102" s="43"/>
      <c r="F102" s="296" t="s">
        <v>887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850</v>
      </c>
      <c r="AU102" s="20" t="s">
        <v>84</v>
      </c>
    </row>
    <row r="103" s="2" customFormat="1" ht="16.5" customHeight="1">
      <c r="A103" s="41"/>
      <c r="B103" s="42"/>
      <c r="C103" s="217" t="s">
        <v>8</v>
      </c>
      <c r="D103" s="217" t="s">
        <v>167</v>
      </c>
      <c r="E103" s="218" t="s">
        <v>888</v>
      </c>
      <c r="F103" s="219" t="s">
        <v>889</v>
      </c>
      <c r="G103" s="220" t="s">
        <v>361</v>
      </c>
      <c r="H103" s="221">
        <v>1</v>
      </c>
      <c r="I103" s="222"/>
      <c r="J103" s="223">
        <f>ROUND(I103*H103,2)</f>
        <v>0</v>
      </c>
      <c r="K103" s="219" t="s">
        <v>19</v>
      </c>
      <c r="L103" s="47"/>
      <c r="M103" s="224" t="s">
        <v>19</v>
      </c>
      <c r="N103" s="225" t="s">
        <v>46</v>
      </c>
      <c r="O103" s="87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848</v>
      </c>
      <c r="AT103" s="228" t="s">
        <v>167</v>
      </c>
      <c r="AU103" s="228" t="s">
        <v>84</v>
      </c>
      <c r="AY103" s="20" t="s">
        <v>165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0" t="s">
        <v>82</v>
      </c>
      <c r="BK103" s="229">
        <f>ROUND(I103*H103,2)</f>
        <v>0</v>
      </c>
      <c r="BL103" s="20" t="s">
        <v>848</v>
      </c>
      <c r="BM103" s="228" t="s">
        <v>890</v>
      </c>
    </row>
    <row r="104" s="12" customFormat="1" ht="22.8" customHeight="1">
      <c r="A104" s="12"/>
      <c r="B104" s="201"/>
      <c r="C104" s="202"/>
      <c r="D104" s="203" t="s">
        <v>74</v>
      </c>
      <c r="E104" s="215" t="s">
        <v>75</v>
      </c>
      <c r="F104" s="215" t="s">
        <v>843</v>
      </c>
      <c r="G104" s="202"/>
      <c r="H104" s="202"/>
      <c r="I104" s="205"/>
      <c r="J104" s="216">
        <f>BK104</f>
        <v>0</v>
      </c>
      <c r="K104" s="202"/>
      <c r="L104" s="207"/>
      <c r="M104" s="208"/>
      <c r="N104" s="209"/>
      <c r="O104" s="209"/>
      <c r="P104" s="210">
        <f>SUM(P105:P110)</f>
        <v>0</v>
      </c>
      <c r="Q104" s="209"/>
      <c r="R104" s="210">
        <f>SUM(R105:R110)</f>
        <v>0</v>
      </c>
      <c r="S104" s="209"/>
      <c r="T104" s="211">
        <f>SUM(T105:T110)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2" t="s">
        <v>206</v>
      </c>
      <c r="AT104" s="213" t="s">
        <v>74</v>
      </c>
      <c r="AU104" s="213" t="s">
        <v>82</v>
      </c>
      <c r="AY104" s="212" t="s">
        <v>165</v>
      </c>
      <c r="BK104" s="214">
        <f>SUM(BK105:BK110)</f>
        <v>0</v>
      </c>
    </row>
    <row r="105" s="2" customFormat="1" ht="16.5" customHeight="1">
      <c r="A105" s="41"/>
      <c r="B105" s="42"/>
      <c r="C105" s="217" t="s">
        <v>260</v>
      </c>
      <c r="D105" s="217" t="s">
        <v>167</v>
      </c>
      <c r="E105" s="218" t="s">
        <v>891</v>
      </c>
      <c r="F105" s="219" t="s">
        <v>892</v>
      </c>
      <c r="G105" s="220" t="s">
        <v>361</v>
      </c>
      <c r="H105" s="221">
        <v>1</v>
      </c>
      <c r="I105" s="222"/>
      <c r="J105" s="223">
        <f>ROUND(I105*H105,2)</f>
        <v>0</v>
      </c>
      <c r="K105" s="219" t="s">
        <v>19</v>
      </c>
      <c r="L105" s="47"/>
      <c r="M105" s="224" t="s">
        <v>19</v>
      </c>
      <c r="N105" s="225" t="s">
        <v>46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848</v>
      </c>
      <c r="AT105" s="228" t="s">
        <v>167</v>
      </c>
      <c r="AU105" s="228" t="s">
        <v>84</v>
      </c>
      <c r="AY105" s="20" t="s">
        <v>165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82</v>
      </c>
      <c r="BK105" s="229">
        <f>ROUND(I105*H105,2)</f>
        <v>0</v>
      </c>
      <c r="BL105" s="20" t="s">
        <v>848</v>
      </c>
      <c r="BM105" s="228" t="s">
        <v>893</v>
      </c>
    </row>
    <row r="106" s="2" customFormat="1">
      <c r="A106" s="41"/>
      <c r="B106" s="42"/>
      <c r="C106" s="43"/>
      <c r="D106" s="237" t="s">
        <v>850</v>
      </c>
      <c r="E106" s="43"/>
      <c r="F106" s="296" t="s">
        <v>894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850</v>
      </c>
      <c r="AU106" s="20" t="s">
        <v>84</v>
      </c>
    </row>
    <row r="107" s="2" customFormat="1" ht="16.5" customHeight="1">
      <c r="A107" s="41"/>
      <c r="B107" s="42"/>
      <c r="C107" s="217" t="s">
        <v>271</v>
      </c>
      <c r="D107" s="217" t="s">
        <v>167</v>
      </c>
      <c r="E107" s="218" t="s">
        <v>895</v>
      </c>
      <c r="F107" s="219" t="s">
        <v>896</v>
      </c>
      <c r="G107" s="220" t="s">
        <v>354</v>
      </c>
      <c r="H107" s="221">
        <v>1</v>
      </c>
      <c r="I107" s="222"/>
      <c r="J107" s="223">
        <f>ROUND(I107*H107,2)</f>
        <v>0</v>
      </c>
      <c r="K107" s="219" t="s">
        <v>19</v>
      </c>
      <c r="L107" s="47"/>
      <c r="M107" s="224" t="s">
        <v>19</v>
      </c>
      <c r="N107" s="225" t="s">
        <v>46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848</v>
      </c>
      <c r="AT107" s="228" t="s">
        <v>167</v>
      </c>
      <c r="AU107" s="228" t="s">
        <v>84</v>
      </c>
      <c r="AY107" s="20" t="s">
        <v>165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82</v>
      </c>
      <c r="BK107" s="229">
        <f>ROUND(I107*H107,2)</f>
        <v>0</v>
      </c>
      <c r="BL107" s="20" t="s">
        <v>848</v>
      </c>
      <c r="BM107" s="228" t="s">
        <v>897</v>
      </c>
    </row>
    <row r="108" s="2" customFormat="1">
      <c r="A108" s="41"/>
      <c r="B108" s="42"/>
      <c r="C108" s="43"/>
      <c r="D108" s="237" t="s">
        <v>850</v>
      </c>
      <c r="E108" s="43"/>
      <c r="F108" s="296" t="s">
        <v>898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850</v>
      </c>
      <c r="AU108" s="20" t="s">
        <v>84</v>
      </c>
    </row>
    <row r="109" s="2" customFormat="1" ht="16.5" customHeight="1">
      <c r="A109" s="41"/>
      <c r="B109" s="42"/>
      <c r="C109" s="217" t="s">
        <v>277</v>
      </c>
      <c r="D109" s="217" t="s">
        <v>167</v>
      </c>
      <c r="E109" s="218" t="s">
        <v>899</v>
      </c>
      <c r="F109" s="219" t="s">
        <v>900</v>
      </c>
      <c r="G109" s="220" t="s">
        <v>361</v>
      </c>
      <c r="H109" s="221">
        <v>1</v>
      </c>
      <c r="I109" s="222"/>
      <c r="J109" s="223">
        <f>ROUND(I109*H109,2)</f>
        <v>0</v>
      </c>
      <c r="K109" s="219" t="s">
        <v>19</v>
      </c>
      <c r="L109" s="47"/>
      <c r="M109" s="224" t="s">
        <v>19</v>
      </c>
      <c r="N109" s="225" t="s">
        <v>46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848</v>
      </c>
      <c r="AT109" s="228" t="s">
        <v>167</v>
      </c>
      <c r="AU109" s="228" t="s">
        <v>84</v>
      </c>
      <c r="AY109" s="20" t="s">
        <v>165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82</v>
      </c>
      <c r="BK109" s="229">
        <f>ROUND(I109*H109,2)</f>
        <v>0</v>
      </c>
      <c r="BL109" s="20" t="s">
        <v>848</v>
      </c>
      <c r="BM109" s="228" t="s">
        <v>901</v>
      </c>
    </row>
    <row r="110" s="2" customFormat="1">
      <c r="A110" s="41"/>
      <c r="B110" s="42"/>
      <c r="C110" s="43"/>
      <c r="D110" s="237" t="s">
        <v>850</v>
      </c>
      <c r="E110" s="43"/>
      <c r="F110" s="296" t="s">
        <v>902</v>
      </c>
      <c r="G110" s="43"/>
      <c r="H110" s="43"/>
      <c r="I110" s="232"/>
      <c r="J110" s="43"/>
      <c r="K110" s="43"/>
      <c r="L110" s="47"/>
      <c r="M110" s="289"/>
      <c r="N110" s="290"/>
      <c r="O110" s="291"/>
      <c r="P110" s="291"/>
      <c r="Q110" s="291"/>
      <c r="R110" s="291"/>
      <c r="S110" s="291"/>
      <c r="T110" s="292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850</v>
      </c>
      <c r="AU110" s="20" t="s">
        <v>84</v>
      </c>
    </row>
    <row r="111" s="2" customFormat="1" ht="6.96" customHeight="1">
      <c r="A111" s="41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47"/>
      <c r="M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</sheetData>
  <sheetProtection sheet="1" autoFilter="0" formatColumns="0" formatRows="0" objects="1" scenarios="1" spinCount="100000" saltValue="IkCOKhFVxjHhncvgbRyHfW+RMcseeXPk9EqpHHamO7V55/Mtz7DuhO0IJFgUqp+iRInx6wfazmof5XIb2yAj8w==" hashValue="icN4wINeYru2zm87WBOP4qWu1wQcqHW2cRn8dbt2sfULUDWhcsk1EZ0n5KQv2QwMwmbWJ12rXLI+Canv/a+lxA==" algorithmName="SHA-512" password="DA9B"/>
  <autoFilter ref="C81:K11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97" customWidth="1"/>
    <col min="2" max="2" width="1.667969" style="297" customWidth="1"/>
    <col min="3" max="4" width="5" style="297" customWidth="1"/>
    <col min="5" max="5" width="11.66016" style="297" customWidth="1"/>
    <col min="6" max="6" width="9.160156" style="297" customWidth="1"/>
    <col min="7" max="7" width="5" style="297" customWidth="1"/>
    <col min="8" max="8" width="77.83203" style="297" customWidth="1"/>
    <col min="9" max="10" width="20" style="297" customWidth="1"/>
    <col min="11" max="11" width="1.667969" style="297" customWidth="1"/>
  </cols>
  <sheetData>
    <row r="1" s="1" customFormat="1" ht="37.5" customHeight="1"/>
    <row r="2" s="1" customFormat="1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7" customFormat="1" ht="45" customHeight="1">
      <c r="B3" s="301"/>
      <c r="C3" s="302" t="s">
        <v>903</v>
      </c>
      <c r="D3" s="302"/>
      <c r="E3" s="302"/>
      <c r="F3" s="302"/>
      <c r="G3" s="302"/>
      <c r="H3" s="302"/>
      <c r="I3" s="302"/>
      <c r="J3" s="302"/>
      <c r="K3" s="303"/>
    </row>
    <row r="4" s="1" customFormat="1" ht="25.5" customHeight="1">
      <c r="B4" s="304"/>
      <c r="C4" s="305" t="s">
        <v>904</v>
      </c>
      <c r="D4" s="305"/>
      <c r="E4" s="305"/>
      <c r="F4" s="305"/>
      <c r="G4" s="305"/>
      <c r="H4" s="305"/>
      <c r="I4" s="305"/>
      <c r="J4" s="305"/>
      <c r="K4" s="306"/>
    </row>
    <row r="5" s="1" customFormat="1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s="1" customFormat="1" ht="15" customHeight="1">
      <c r="B6" s="304"/>
      <c r="C6" s="308" t="s">
        <v>905</v>
      </c>
      <c r="D6" s="308"/>
      <c r="E6" s="308"/>
      <c r="F6" s="308"/>
      <c r="G6" s="308"/>
      <c r="H6" s="308"/>
      <c r="I6" s="308"/>
      <c r="J6" s="308"/>
      <c r="K6" s="306"/>
    </row>
    <row r="7" s="1" customFormat="1" ht="15" customHeight="1">
      <c r="B7" s="309"/>
      <c r="C7" s="308" t="s">
        <v>906</v>
      </c>
      <c r="D7" s="308"/>
      <c r="E7" s="308"/>
      <c r="F7" s="308"/>
      <c r="G7" s="308"/>
      <c r="H7" s="308"/>
      <c r="I7" s="308"/>
      <c r="J7" s="308"/>
      <c r="K7" s="306"/>
    </row>
    <row r="8" s="1" customFormat="1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s="1" customFormat="1" ht="15" customHeight="1">
      <c r="B9" s="309"/>
      <c r="C9" s="308" t="s">
        <v>907</v>
      </c>
      <c r="D9" s="308"/>
      <c r="E9" s="308"/>
      <c r="F9" s="308"/>
      <c r="G9" s="308"/>
      <c r="H9" s="308"/>
      <c r="I9" s="308"/>
      <c r="J9" s="308"/>
      <c r="K9" s="306"/>
    </row>
    <row r="10" s="1" customFormat="1" ht="15" customHeight="1">
      <c r="B10" s="309"/>
      <c r="C10" s="308"/>
      <c r="D10" s="308" t="s">
        <v>908</v>
      </c>
      <c r="E10" s="308"/>
      <c r="F10" s="308"/>
      <c r="G10" s="308"/>
      <c r="H10" s="308"/>
      <c r="I10" s="308"/>
      <c r="J10" s="308"/>
      <c r="K10" s="306"/>
    </row>
    <row r="11" s="1" customFormat="1" ht="15" customHeight="1">
      <c r="B11" s="309"/>
      <c r="C11" s="310"/>
      <c r="D11" s="308" t="s">
        <v>909</v>
      </c>
      <c r="E11" s="308"/>
      <c r="F11" s="308"/>
      <c r="G11" s="308"/>
      <c r="H11" s="308"/>
      <c r="I11" s="308"/>
      <c r="J11" s="308"/>
      <c r="K11" s="306"/>
    </row>
    <row r="12" s="1" customFormat="1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s="1" customFormat="1" ht="15" customHeight="1">
      <c r="B13" s="309"/>
      <c r="C13" s="310"/>
      <c r="D13" s="311" t="s">
        <v>910</v>
      </c>
      <c r="E13" s="308"/>
      <c r="F13" s="308"/>
      <c r="G13" s="308"/>
      <c r="H13" s="308"/>
      <c r="I13" s="308"/>
      <c r="J13" s="308"/>
      <c r="K13" s="306"/>
    </row>
    <row r="14" s="1" customFormat="1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s="1" customFormat="1" ht="15" customHeight="1">
      <c r="B15" s="309"/>
      <c r="C15" s="310"/>
      <c r="D15" s="308" t="s">
        <v>911</v>
      </c>
      <c r="E15" s="308"/>
      <c r="F15" s="308"/>
      <c r="G15" s="308"/>
      <c r="H15" s="308"/>
      <c r="I15" s="308"/>
      <c r="J15" s="308"/>
      <c r="K15" s="306"/>
    </row>
    <row r="16" s="1" customFormat="1" ht="15" customHeight="1">
      <c r="B16" s="309"/>
      <c r="C16" s="310"/>
      <c r="D16" s="308" t="s">
        <v>912</v>
      </c>
      <c r="E16" s="308"/>
      <c r="F16" s="308"/>
      <c r="G16" s="308"/>
      <c r="H16" s="308"/>
      <c r="I16" s="308"/>
      <c r="J16" s="308"/>
      <c r="K16" s="306"/>
    </row>
    <row r="17" s="1" customFormat="1" ht="15" customHeight="1">
      <c r="B17" s="309"/>
      <c r="C17" s="310"/>
      <c r="D17" s="308" t="s">
        <v>913</v>
      </c>
      <c r="E17" s="308"/>
      <c r="F17" s="308"/>
      <c r="G17" s="308"/>
      <c r="H17" s="308"/>
      <c r="I17" s="308"/>
      <c r="J17" s="308"/>
      <c r="K17" s="306"/>
    </row>
    <row r="18" s="1" customFormat="1" ht="15" customHeight="1">
      <c r="B18" s="309"/>
      <c r="C18" s="310"/>
      <c r="D18" s="310"/>
      <c r="E18" s="312" t="s">
        <v>81</v>
      </c>
      <c r="F18" s="308" t="s">
        <v>914</v>
      </c>
      <c r="G18" s="308"/>
      <c r="H18" s="308"/>
      <c r="I18" s="308"/>
      <c r="J18" s="308"/>
      <c r="K18" s="306"/>
    </row>
    <row r="19" s="1" customFormat="1" ht="15" customHeight="1">
      <c r="B19" s="309"/>
      <c r="C19" s="310"/>
      <c r="D19" s="310"/>
      <c r="E19" s="312" t="s">
        <v>915</v>
      </c>
      <c r="F19" s="308" t="s">
        <v>916</v>
      </c>
      <c r="G19" s="308"/>
      <c r="H19" s="308"/>
      <c r="I19" s="308"/>
      <c r="J19" s="308"/>
      <c r="K19" s="306"/>
    </row>
    <row r="20" s="1" customFormat="1" ht="15" customHeight="1">
      <c r="B20" s="309"/>
      <c r="C20" s="310"/>
      <c r="D20" s="310"/>
      <c r="E20" s="312" t="s">
        <v>917</v>
      </c>
      <c r="F20" s="308" t="s">
        <v>918</v>
      </c>
      <c r="G20" s="308"/>
      <c r="H20" s="308"/>
      <c r="I20" s="308"/>
      <c r="J20" s="308"/>
      <c r="K20" s="306"/>
    </row>
    <row r="21" s="1" customFormat="1" ht="15" customHeight="1">
      <c r="B21" s="309"/>
      <c r="C21" s="310"/>
      <c r="D21" s="310"/>
      <c r="E21" s="312" t="s">
        <v>126</v>
      </c>
      <c r="F21" s="308" t="s">
        <v>127</v>
      </c>
      <c r="G21" s="308"/>
      <c r="H21" s="308"/>
      <c r="I21" s="308"/>
      <c r="J21" s="308"/>
      <c r="K21" s="306"/>
    </row>
    <row r="22" s="1" customFormat="1" ht="15" customHeight="1">
      <c r="B22" s="309"/>
      <c r="C22" s="310"/>
      <c r="D22" s="310"/>
      <c r="E22" s="312" t="s">
        <v>919</v>
      </c>
      <c r="F22" s="308" t="s">
        <v>920</v>
      </c>
      <c r="G22" s="308"/>
      <c r="H22" s="308"/>
      <c r="I22" s="308"/>
      <c r="J22" s="308"/>
      <c r="K22" s="306"/>
    </row>
    <row r="23" s="1" customFormat="1" ht="15" customHeight="1">
      <c r="B23" s="309"/>
      <c r="C23" s="310"/>
      <c r="D23" s="310"/>
      <c r="E23" s="312" t="s">
        <v>87</v>
      </c>
      <c r="F23" s="308" t="s">
        <v>921</v>
      </c>
      <c r="G23" s="308"/>
      <c r="H23" s="308"/>
      <c r="I23" s="308"/>
      <c r="J23" s="308"/>
      <c r="K23" s="306"/>
    </row>
    <row r="24" s="1" customFormat="1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s="1" customFormat="1" ht="15" customHeight="1">
      <c r="B25" s="309"/>
      <c r="C25" s="308" t="s">
        <v>922</v>
      </c>
      <c r="D25" s="308"/>
      <c r="E25" s="308"/>
      <c r="F25" s="308"/>
      <c r="G25" s="308"/>
      <c r="H25" s="308"/>
      <c r="I25" s="308"/>
      <c r="J25" s="308"/>
      <c r="K25" s="306"/>
    </row>
    <row r="26" s="1" customFormat="1" ht="15" customHeight="1">
      <c r="B26" s="309"/>
      <c r="C26" s="308" t="s">
        <v>923</v>
      </c>
      <c r="D26" s="308"/>
      <c r="E26" s="308"/>
      <c r="F26" s="308"/>
      <c r="G26" s="308"/>
      <c r="H26" s="308"/>
      <c r="I26" s="308"/>
      <c r="J26" s="308"/>
      <c r="K26" s="306"/>
    </row>
    <row r="27" s="1" customFormat="1" ht="15" customHeight="1">
      <c r="B27" s="309"/>
      <c r="C27" s="308"/>
      <c r="D27" s="308" t="s">
        <v>924</v>
      </c>
      <c r="E27" s="308"/>
      <c r="F27" s="308"/>
      <c r="G27" s="308"/>
      <c r="H27" s="308"/>
      <c r="I27" s="308"/>
      <c r="J27" s="308"/>
      <c r="K27" s="306"/>
    </row>
    <row r="28" s="1" customFormat="1" ht="15" customHeight="1">
      <c r="B28" s="309"/>
      <c r="C28" s="310"/>
      <c r="D28" s="308" t="s">
        <v>925</v>
      </c>
      <c r="E28" s="308"/>
      <c r="F28" s="308"/>
      <c r="G28" s="308"/>
      <c r="H28" s="308"/>
      <c r="I28" s="308"/>
      <c r="J28" s="308"/>
      <c r="K28" s="306"/>
    </row>
    <row r="29" s="1" customFormat="1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s="1" customFormat="1" ht="15" customHeight="1">
      <c r="B30" s="309"/>
      <c r="C30" s="310"/>
      <c r="D30" s="308" t="s">
        <v>926</v>
      </c>
      <c r="E30" s="308"/>
      <c r="F30" s="308"/>
      <c r="G30" s="308"/>
      <c r="H30" s="308"/>
      <c r="I30" s="308"/>
      <c r="J30" s="308"/>
      <c r="K30" s="306"/>
    </row>
    <row r="31" s="1" customFormat="1" ht="15" customHeight="1">
      <c r="B31" s="309"/>
      <c r="C31" s="310"/>
      <c r="D31" s="308" t="s">
        <v>927</v>
      </c>
      <c r="E31" s="308"/>
      <c r="F31" s="308"/>
      <c r="G31" s="308"/>
      <c r="H31" s="308"/>
      <c r="I31" s="308"/>
      <c r="J31" s="308"/>
      <c r="K31" s="306"/>
    </row>
    <row r="32" s="1" customFormat="1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s="1" customFormat="1" ht="15" customHeight="1">
      <c r="B33" s="309"/>
      <c r="C33" s="310"/>
      <c r="D33" s="308" t="s">
        <v>928</v>
      </c>
      <c r="E33" s="308"/>
      <c r="F33" s="308"/>
      <c r="G33" s="308"/>
      <c r="H33" s="308"/>
      <c r="I33" s="308"/>
      <c r="J33" s="308"/>
      <c r="K33" s="306"/>
    </row>
    <row r="34" s="1" customFormat="1" ht="15" customHeight="1">
      <c r="B34" s="309"/>
      <c r="C34" s="310"/>
      <c r="D34" s="308" t="s">
        <v>929</v>
      </c>
      <c r="E34" s="308"/>
      <c r="F34" s="308"/>
      <c r="G34" s="308"/>
      <c r="H34" s="308"/>
      <c r="I34" s="308"/>
      <c r="J34" s="308"/>
      <c r="K34" s="306"/>
    </row>
    <row r="35" s="1" customFormat="1" ht="15" customHeight="1">
      <c r="B35" s="309"/>
      <c r="C35" s="310"/>
      <c r="D35" s="308" t="s">
        <v>930</v>
      </c>
      <c r="E35" s="308"/>
      <c r="F35" s="308"/>
      <c r="G35" s="308"/>
      <c r="H35" s="308"/>
      <c r="I35" s="308"/>
      <c r="J35" s="308"/>
      <c r="K35" s="306"/>
    </row>
    <row r="36" s="1" customFormat="1" ht="15" customHeight="1">
      <c r="B36" s="309"/>
      <c r="C36" s="310"/>
      <c r="D36" s="308"/>
      <c r="E36" s="311" t="s">
        <v>151</v>
      </c>
      <c r="F36" s="308"/>
      <c r="G36" s="308" t="s">
        <v>931</v>
      </c>
      <c r="H36" s="308"/>
      <c r="I36" s="308"/>
      <c r="J36" s="308"/>
      <c r="K36" s="306"/>
    </row>
    <row r="37" s="1" customFormat="1" ht="30.75" customHeight="1">
      <c r="B37" s="309"/>
      <c r="C37" s="310"/>
      <c r="D37" s="308"/>
      <c r="E37" s="311" t="s">
        <v>932</v>
      </c>
      <c r="F37" s="308"/>
      <c r="G37" s="308" t="s">
        <v>933</v>
      </c>
      <c r="H37" s="308"/>
      <c r="I37" s="308"/>
      <c r="J37" s="308"/>
      <c r="K37" s="306"/>
    </row>
    <row r="38" s="1" customFormat="1" ht="15" customHeight="1">
      <c r="B38" s="309"/>
      <c r="C38" s="310"/>
      <c r="D38" s="308"/>
      <c r="E38" s="311" t="s">
        <v>56</v>
      </c>
      <c r="F38" s="308"/>
      <c r="G38" s="308" t="s">
        <v>934</v>
      </c>
      <c r="H38" s="308"/>
      <c r="I38" s="308"/>
      <c r="J38" s="308"/>
      <c r="K38" s="306"/>
    </row>
    <row r="39" s="1" customFormat="1" ht="15" customHeight="1">
      <c r="B39" s="309"/>
      <c r="C39" s="310"/>
      <c r="D39" s="308"/>
      <c r="E39" s="311" t="s">
        <v>57</v>
      </c>
      <c r="F39" s="308"/>
      <c r="G39" s="308" t="s">
        <v>935</v>
      </c>
      <c r="H39" s="308"/>
      <c r="I39" s="308"/>
      <c r="J39" s="308"/>
      <c r="K39" s="306"/>
    </row>
    <row r="40" s="1" customFormat="1" ht="15" customHeight="1">
      <c r="B40" s="309"/>
      <c r="C40" s="310"/>
      <c r="D40" s="308"/>
      <c r="E40" s="311" t="s">
        <v>152</v>
      </c>
      <c r="F40" s="308"/>
      <c r="G40" s="308" t="s">
        <v>936</v>
      </c>
      <c r="H40" s="308"/>
      <c r="I40" s="308"/>
      <c r="J40" s="308"/>
      <c r="K40" s="306"/>
    </row>
    <row r="41" s="1" customFormat="1" ht="15" customHeight="1">
      <c r="B41" s="309"/>
      <c r="C41" s="310"/>
      <c r="D41" s="308"/>
      <c r="E41" s="311" t="s">
        <v>153</v>
      </c>
      <c r="F41" s="308"/>
      <c r="G41" s="308" t="s">
        <v>937</v>
      </c>
      <c r="H41" s="308"/>
      <c r="I41" s="308"/>
      <c r="J41" s="308"/>
      <c r="K41" s="306"/>
    </row>
    <row r="42" s="1" customFormat="1" ht="15" customHeight="1">
      <c r="B42" s="309"/>
      <c r="C42" s="310"/>
      <c r="D42" s="308"/>
      <c r="E42" s="311" t="s">
        <v>938</v>
      </c>
      <c r="F42" s="308"/>
      <c r="G42" s="308" t="s">
        <v>939</v>
      </c>
      <c r="H42" s="308"/>
      <c r="I42" s="308"/>
      <c r="J42" s="308"/>
      <c r="K42" s="306"/>
    </row>
    <row r="43" s="1" customFormat="1" ht="15" customHeight="1">
      <c r="B43" s="309"/>
      <c r="C43" s="310"/>
      <c r="D43" s="308"/>
      <c r="E43" s="311"/>
      <c r="F43" s="308"/>
      <c r="G43" s="308" t="s">
        <v>940</v>
      </c>
      <c r="H43" s="308"/>
      <c r="I43" s="308"/>
      <c r="J43" s="308"/>
      <c r="K43" s="306"/>
    </row>
    <row r="44" s="1" customFormat="1" ht="15" customHeight="1">
      <c r="B44" s="309"/>
      <c r="C44" s="310"/>
      <c r="D44" s="308"/>
      <c r="E44" s="311" t="s">
        <v>941</v>
      </c>
      <c r="F44" s="308"/>
      <c r="G44" s="308" t="s">
        <v>942</v>
      </c>
      <c r="H44" s="308"/>
      <c r="I44" s="308"/>
      <c r="J44" s="308"/>
      <c r="K44" s="306"/>
    </row>
    <row r="45" s="1" customFormat="1" ht="15" customHeight="1">
      <c r="B45" s="309"/>
      <c r="C45" s="310"/>
      <c r="D45" s="308"/>
      <c r="E45" s="311" t="s">
        <v>155</v>
      </c>
      <c r="F45" s="308"/>
      <c r="G45" s="308" t="s">
        <v>943</v>
      </c>
      <c r="H45" s="308"/>
      <c r="I45" s="308"/>
      <c r="J45" s="308"/>
      <c r="K45" s="306"/>
    </row>
    <row r="46" s="1" customFormat="1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s="1" customFormat="1" ht="15" customHeight="1">
      <c r="B47" s="309"/>
      <c r="C47" s="310"/>
      <c r="D47" s="308" t="s">
        <v>944</v>
      </c>
      <c r="E47" s="308"/>
      <c r="F47" s="308"/>
      <c r="G47" s="308"/>
      <c r="H47" s="308"/>
      <c r="I47" s="308"/>
      <c r="J47" s="308"/>
      <c r="K47" s="306"/>
    </row>
    <row r="48" s="1" customFormat="1" ht="15" customHeight="1">
      <c r="B48" s="309"/>
      <c r="C48" s="310"/>
      <c r="D48" s="310"/>
      <c r="E48" s="308" t="s">
        <v>945</v>
      </c>
      <c r="F48" s="308"/>
      <c r="G48" s="308"/>
      <c r="H48" s="308"/>
      <c r="I48" s="308"/>
      <c r="J48" s="308"/>
      <c r="K48" s="306"/>
    </row>
    <row r="49" s="1" customFormat="1" ht="15" customHeight="1">
      <c r="B49" s="309"/>
      <c r="C49" s="310"/>
      <c r="D49" s="310"/>
      <c r="E49" s="308" t="s">
        <v>946</v>
      </c>
      <c r="F49" s="308"/>
      <c r="G49" s="308"/>
      <c r="H49" s="308"/>
      <c r="I49" s="308"/>
      <c r="J49" s="308"/>
      <c r="K49" s="306"/>
    </row>
    <row r="50" s="1" customFormat="1" ht="15" customHeight="1">
      <c r="B50" s="309"/>
      <c r="C50" s="310"/>
      <c r="D50" s="310"/>
      <c r="E50" s="308" t="s">
        <v>947</v>
      </c>
      <c r="F50" s="308"/>
      <c r="G50" s="308"/>
      <c r="H50" s="308"/>
      <c r="I50" s="308"/>
      <c r="J50" s="308"/>
      <c r="K50" s="306"/>
    </row>
    <row r="51" s="1" customFormat="1" ht="15" customHeight="1">
      <c r="B51" s="309"/>
      <c r="C51" s="310"/>
      <c r="D51" s="308" t="s">
        <v>948</v>
      </c>
      <c r="E51" s="308"/>
      <c r="F51" s="308"/>
      <c r="G51" s="308"/>
      <c r="H51" s="308"/>
      <c r="I51" s="308"/>
      <c r="J51" s="308"/>
      <c r="K51" s="306"/>
    </row>
    <row r="52" s="1" customFormat="1" ht="25.5" customHeight="1">
      <c r="B52" s="304"/>
      <c r="C52" s="305" t="s">
        <v>949</v>
      </c>
      <c r="D52" s="305"/>
      <c r="E52" s="305"/>
      <c r="F52" s="305"/>
      <c r="G52" s="305"/>
      <c r="H52" s="305"/>
      <c r="I52" s="305"/>
      <c r="J52" s="305"/>
      <c r="K52" s="306"/>
    </row>
    <row r="53" s="1" customFormat="1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s="1" customFormat="1" ht="15" customHeight="1">
      <c r="B54" s="304"/>
      <c r="C54" s="308" t="s">
        <v>950</v>
      </c>
      <c r="D54" s="308"/>
      <c r="E54" s="308"/>
      <c r="F54" s="308"/>
      <c r="G54" s="308"/>
      <c r="H54" s="308"/>
      <c r="I54" s="308"/>
      <c r="J54" s="308"/>
      <c r="K54" s="306"/>
    </row>
    <row r="55" s="1" customFormat="1" ht="15" customHeight="1">
      <c r="B55" s="304"/>
      <c r="C55" s="308" t="s">
        <v>951</v>
      </c>
      <c r="D55" s="308"/>
      <c r="E55" s="308"/>
      <c r="F55" s="308"/>
      <c r="G55" s="308"/>
      <c r="H55" s="308"/>
      <c r="I55" s="308"/>
      <c r="J55" s="308"/>
      <c r="K55" s="306"/>
    </row>
    <row r="56" s="1" customFormat="1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s="1" customFormat="1" ht="15" customHeight="1">
      <c r="B57" s="304"/>
      <c r="C57" s="308" t="s">
        <v>952</v>
      </c>
      <c r="D57" s="308"/>
      <c r="E57" s="308"/>
      <c r="F57" s="308"/>
      <c r="G57" s="308"/>
      <c r="H57" s="308"/>
      <c r="I57" s="308"/>
      <c r="J57" s="308"/>
      <c r="K57" s="306"/>
    </row>
    <row r="58" s="1" customFormat="1" ht="15" customHeight="1">
      <c r="B58" s="304"/>
      <c r="C58" s="310"/>
      <c r="D58" s="308" t="s">
        <v>953</v>
      </c>
      <c r="E58" s="308"/>
      <c r="F58" s="308"/>
      <c r="G58" s="308"/>
      <c r="H58" s="308"/>
      <c r="I58" s="308"/>
      <c r="J58" s="308"/>
      <c r="K58" s="306"/>
    </row>
    <row r="59" s="1" customFormat="1" ht="15" customHeight="1">
      <c r="B59" s="304"/>
      <c r="C59" s="310"/>
      <c r="D59" s="308" t="s">
        <v>954</v>
      </c>
      <c r="E59" s="308"/>
      <c r="F59" s="308"/>
      <c r="G59" s="308"/>
      <c r="H59" s="308"/>
      <c r="I59" s="308"/>
      <c r="J59" s="308"/>
      <c r="K59" s="306"/>
    </row>
    <row r="60" s="1" customFormat="1" ht="15" customHeight="1">
      <c r="B60" s="304"/>
      <c r="C60" s="310"/>
      <c r="D60" s="308" t="s">
        <v>955</v>
      </c>
      <c r="E60" s="308"/>
      <c r="F60" s="308"/>
      <c r="G60" s="308"/>
      <c r="H60" s="308"/>
      <c r="I60" s="308"/>
      <c r="J60" s="308"/>
      <c r="K60" s="306"/>
    </row>
    <row r="61" s="1" customFormat="1" ht="15" customHeight="1">
      <c r="B61" s="304"/>
      <c r="C61" s="310"/>
      <c r="D61" s="308" t="s">
        <v>956</v>
      </c>
      <c r="E61" s="308"/>
      <c r="F61" s="308"/>
      <c r="G61" s="308"/>
      <c r="H61" s="308"/>
      <c r="I61" s="308"/>
      <c r="J61" s="308"/>
      <c r="K61" s="306"/>
    </row>
    <row r="62" s="1" customFormat="1" ht="15" customHeight="1">
      <c r="B62" s="304"/>
      <c r="C62" s="310"/>
      <c r="D62" s="313" t="s">
        <v>957</v>
      </c>
      <c r="E62" s="313"/>
      <c r="F62" s="313"/>
      <c r="G62" s="313"/>
      <c r="H62" s="313"/>
      <c r="I62" s="313"/>
      <c r="J62" s="313"/>
      <c r="K62" s="306"/>
    </row>
    <row r="63" s="1" customFormat="1" ht="15" customHeight="1">
      <c r="B63" s="304"/>
      <c r="C63" s="310"/>
      <c r="D63" s="308" t="s">
        <v>958</v>
      </c>
      <c r="E63" s="308"/>
      <c r="F63" s="308"/>
      <c r="G63" s="308"/>
      <c r="H63" s="308"/>
      <c r="I63" s="308"/>
      <c r="J63" s="308"/>
      <c r="K63" s="306"/>
    </row>
    <row r="64" s="1" customFormat="1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s="1" customFormat="1" ht="15" customHeight="1">
      <c r="B65" s="304"/>
      <c r="C65" s="310"/>
      <c r="D65" s="308" t="s">
        <v>959</v>
      </c>
      <c r="E65" s="308"/>
      <c r="F65" s="308"/>
      <c r="G65" s="308"/>
      <c r="H65" s="308"/>
      <c r="I65" s="308"/>
      <c r="J65" s="308"/>
      <c r="K65" s="306"/>
    </row>
    <row r="66" s="1" customFormat="1" ht="15" customHeight="1">
      <c r="B66" s="304"/>
      <c r="C66" s="310"/>
      <c r="D66" s="313" t="s">
        <v>960</v>
      </c>
      <c r="E66" s="313"/>
      <c r="F66" s="313"/>
      <c r="G66" s="313"/>
      <c r="H66" s="313"/>
      <c r="I66" s="313"/>
      <c r="J66" s="313"/>
      <c r="K66" s="306"/>
    </row>
    <row r="67" s="1" customFormat="1" ht="15" customHeight="1">
      <c r="B67" s="304"/>
      <c r="C67" s="310"/>
      <c r="D67" s="308" t="s">
        <v>961</v>
      </c>
      <c r="E67" s="308"/>
      <c r="F67" s="308"/>
      <c r="G67" s="308"/>
      <c r="H67" s="308"/>
      <c r="I67" s="308"/>
      <c r="J67" s="308"/>
      <c r="K67" s="306"/>
    </row>
    <row r="68" s="1" customFormat="1" ht="15" customHeight="1">
      <c r="B68" s="304"/>
      <c r="C68" s="310"/>
      <c r="D68" s="308" t="s">
        <v>962</v>
      </c>
      <c r="E68" s="308"/>
      <c r="F68" s="308"/>
      <c r="G68" s="308"/>
      <c r="H68" s="308"/>
      <c r="I68" s="308"/>
      <c r="J68" s="308"/>
      <c r="K68" s="306"/>
    </row>
    <row r="69" s="1" customFormat="1" ht="15" customHeight="1">
      <c r="B69" s="304"/>
      <c r="C69" s="310"/>
      <c r="D69" s="308" t="s">
        <v>963</v>
      </c>
      <c r="E69" s="308"/>
      <c r="F69" s="308"/>
      <c r="G69" s="308"/>
      <c r="H69" s="308"/>
      <c r="I69" s="308"/>
      <c r="J69" s="308"/>
      <c r="K69" s="306"/>
    </row>
    <row r="70" s="1" customFormat="1" ht="15" customHeight="1">
      <c r="B70" s="304"/>
      <c r="C70" s="310"/>
      <c r="D70" s="308" t="s">
        <v>964</v>
      </c>
      <c r="E70" s="308"/>
      <c r="F70" s="308"/>
      <c r="G70" s="308"/>
      <c r="H70" s="308"/>
      <c r="I70" s="308"/>
      <c r="J70" s="308"/>
      <c r="K70" s="306"/>
    </row>
    <row r="71" s="1" customFormat="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s="1" customFormat="1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s="1" customFormat="1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s="1" customFormat="1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s="1" customFormat="1" ht="45" customHeight="1">
      <c r="B75" s="323"/>
      <c r="C75" s="324" t="s">
        <v>965</v>
      </c>
      <c r="D75" s="324"/>
      <c r="E75" s="324"/>
      <c r="F75" s="324"/>
      <c r="G75" s="324"/>
      <c r="H75" s="324"/>
      <c r="I75" s="324"/>
      <c r="J75" s="324"/>
      <c r="K75" s="325"/>
    </row>
    <row r="76" s="1" customFormat="1" ht="17.25" customHeight="1">
      <c r="B76" s="323"/>
      <c r="C76" s="326" t="s">
        <v>966</v>
      </c>
      <c r="D76" s="326"/>
      <c r="E76" s="326"/>
      <c r="F76" s="326" t="s">
        <v>967</v>
      </c>
      <c r="G76" s="327"/>
      <c r="H76" s="326" t="s">
        <v>57</v>
      </c>
      <c r="I76" s="326" t="s">
        <v>60</v>
      </c>
      <c r="J76" s="326" t="s">
        <v>968</v>
      </c>
      <c r="K76" s="325"/>
    </row>
    <row r="77" s="1" customFormat="1" ht="17.25" customHeight="1">
      <c r="B77" s="323"/>
      <c r="C77" s="328" t="s">
        <v>969</v>
      </c>
      <c r="D77" s="328"/>
      <c r="E77" s="328"/>
      <c r="F77" s="329" t="s">
        <v>970</v>
      </c>
      <c r="G77" s="330"/>
      <c r="H77" s="328"/>
      <c r="I77" s="328"/>
      <c r="J77" s="328" t="s">
        <v>971</v>
      </c>
      <c r="K77" s="325"/>
    </row>
    <row r="78" s="1" customFormat="1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s="1" customFormat="1" ht="15" customHeight="1">
      <c r="B79" s="323"/>
      <c r="C79" s="311" t="s">
        <v>56</v>
      </c>
      <c r="D79" s="333"/>
      <c r="E79" s="333"/>
      <c r="F79" s="334" t="s">
        <v>972</v>
      </c>
      <c r="G79" s="335"/>
      <c r="H79" s="311" t="s">
        <v>973</v>
      </c>
      <c r="I79" s="311" t="s">
        <v>974</v>
      </c>
      <c r="J79" s="311">
        <v>20</v>
      </c>
      <c r="K79" s="325"/>
    </row>
    <row r="80" s="1" customFormat="1" ht="15" customHeight="1">
      <c r="B80" s="323"/>
      <c r="C80" s="311" t="s">
        <v>975</v>
      </c>
      <c r="D80" s="311"/>
      <c r="E80" s="311"/>
      <c r="F80" s="334" t="s">
        <v>972</v>
      </c>
      <c r="G80" s="335"/>
      <c r="H80" s="311" t="s">
        <v>976</v>
      </c>
      <c r="I80" s="311" t="s">
        <v>974</v>
      </c>
      <c r="J80" s="311">
        <v>120</v>
      </c>
      <c r="K80" s="325"/>
    </row>
    <row r="81" s="1" customFormat="1" ht="15" customHeight="1">
      <c r="B81" s="336"/>
      <c r="C81" s="311" t="s">
        <v>977</v>
      </c>
      <c r="D81" s="311"/>
      <c r="E81" s="311"/>
      <c r="F81" s="334" t="s">
        <v>978</v>
      </c>
      <c r="G81" s="335"/>
      <c r="H81" s="311" t="s">
        <v>979</v>
      </c>
      <c r="I81" s="311" t="s">
        <v>974</v>
      </c>
      <c r="J81" s="311">
        <v>50</v>
      </c>
      <c r="K81" s="325"/>
    </row>
    <row r="82" s="1" customFormat="1" ht="15" customHeight="1">
      <c r="B82" s="336"/>
      <c r="C82" s="311" t="s">
        <v>980</v>
      </c>
      <c r="D82" s="311"/>
      <c r="E82" s="311"/>
      <c r="F82" s="334" t="s">
        <v>972</v>
      </c>
      <c r="G82" s="335"/>
      <c r="H82" s="311" t="s">
        <v>981</v>
      </c>
      <c r="I82" s="311" t="s">
        <v>982</v>
      </c>
      <c r="J82" s="311"/>
      <c r="K82" s="325"/>
    </row>
    <row r="83" s="1" customFormat="1" ht="15" customHeight="1">
      <c r="B83" s="336"/>
      <c r="C83" s="337" t="s">
        <v>983</v>
      </c>
      <c r="D83" s="337"/>
      <c r="E83" s="337"/>
      <c r="F83" s="338" t="s">
        <v>978</v>
      </c>
      <c r="G83" s="337"/>
      <c r="H83" s="337" t="s">
        <v>984</v>
      </c>
      <c r="I83" s="337" t="s">
        <v>974</v>
      </c>
      <c r="J83" s="337">
        <v>15</v>
      </c>
      <c r="K83" s="325"/>
    </row>
    <row r="84" s="1" customFormat="1" ht="15" customHeight="1">
      <c r="B84" s="336"/>
      <c r="C84" s="337" t="s">
        <v>985</v>
      </c>
      <c r="D84" s="337"/>
      <c r="E84" s="337"/>
      <c r="F84" s="338" t="s">
        <v>978</v>
      </c>
      <c r="G84" s="337"/>
      <c r="H84" s="337" t="s">
        <v>986</v>
      </c>
      <c r="I84" s="337" t="s">
        <v>974</v>
      </c>
      <c r="J84" s="337">
        <v>15</v>
      </c>
      <c r="K84" s="325"/>
    </row>
    <row r="85" s="1" customFormat="1" ht="15" customHeight="1">
      <c r="B85" s="336"/>
      <c r="C85" s="337" t="s">
        <v>987</v>
      </c>
      <c r="D85" s="337"/>
      <c r="E85" s="337"/>
      <c r="F85" s="338" t="s">
        <v>978</v>
      </c>
      <c r="G85" s="337"/>
      <c r="H85" s="337" t="s">
        <v>988</v>
      </c>
      <c r="I85" s="337" t="s">
        <v>974</v>
      </c>
      <c r="J85" s="337">
        <v>20</v>
      </c>
      <c r="K85" s="325"/>
    </row>
    <row r="86" s="1" customFormat="1" ht="15" customHeight="1">
      <c r="B86" s="336"/>
      <c r="C86" s="337" t="s">
        <v>989</v>
      </c>
      <c r="D86" s="337"/>
      <c r="E86" s="337"/>
      <c r="F86" s="338" t="s">
        <v>978</v>
      </c>
      <c r="G86" s="337"/>
      <c r="H86" s="337" t="s">
        <v>990</v>
      </c>
      <c r="I86" s="337" t="s">
        <v>974</v>
      </c>
      <c r="J86" s="337">
        <v>20</v>
      </c>
      <c r="K86" s="325"/>
    </row>
    <row r="87" s="1" customFormat="1" ht="15" customHeight="1">
      <c r="B87" s="336"/>
      <c r="C87" s="311" t="s">
        <v>991</v>
      </c>
      <c r="D87" s="311"/>
      <c r="E87" s="311"/>
      <c r="F87" s="334" t="s">
        <v>978</v>
      </c>
      <c r="G87" s="335"/>
      <c r="H87" s="311" t="s">
        <v>992</v>
      </c>
      <c r="I87" s="311" t="s">
        <v>974</v>
      </c>
      <c r="J87" s="311">
        <v>50</v>
      </c>
      <c r="K87" s="325"/>
    </row>
    <row r="88" s="1" customFormat="1" ht="15" customHeight="1">
      <c r="B88" s="336"/>
      <c r="C88" s="311" t="s">
        <v>993</v>
      </c>
      <c r="D88" s="311"/>
      <c r="E88" s="311"/>
      <c r="F88" s="334" t="s">
        <v>978</v>
      </c>
      <c r="G88" s="335"/>
      <c r="H88" s="311" t="s">
        <v>994</v>
      </c>
      <c r="I88" s="311" t="s">
        <v>974</v>
      </c>
      <c r="J88" s="311">
        <v>20</v>
      </c>
      <c r="K88" s="325"/>
    </row>
    <row r="89" s="1" customFormat="1" ht="15" customHeight="1">
      <c r="B89" s="336"/>
      <c r="C89" s="311" t="s">
        <v>995</v>
      </c>
      <c r="D89" s="311"/>
      <c r="E89" s="311"/>
      <c r="F89" s="334" t="s">
        <v>978</v>
      </c>
      <c r="G89" s="335"/>
      <c r="H89" s="311" t="s">
        <v>996</v>
      </c>
      <c r="I89" s="311" t="s">
        <v>974</v>
      </c>
      <c r="J89" s="311">
        <v>20</v>
      </c>
      <c r="K89" s="325"/>
    </row>
    <row r="90" s="1" customFormat="1" ht="15" customHeight="1">
      <c r="B90" s="336"/>
      <c r="C90" s="311" t="s">
        <v>997</v>
      </c>
      <c r="D90" s="311"/>
      <c r="E90" s="311"/>
      <c r="F90" s="334" t="s">
        <v>978</v>
      </c>
      <c r="G90" s="335"/>
      <c r="H90" s="311" t="s">
        <v>998</v>
      </c>
      <c r="I90" s="311" t="s">
        <v>974</v>
      </c>
      <c r="J90" s="311">
        <v>50</v>
      </c>
      <c r="K90" s="325"/>
    </row>
    <row r="91" s="1" customFormat="1" ht="15" customHeight="1">
      <c r="B91" s="336"/>
      <c r="C91" s="311" t="s">
        <v>999</v>
      </c>
      <c r="D91" s="311"/>
      <c r="E91" s="311"/>
      <c r="F91" s="334" t="s">
        <v>978</v>
      </c>
      <c r="G91" s="335"/>
      <c r="H91" s="311" t="s">
        <v>999</v>
      </c>
      <c r="I91" s="311" t="s">
        <v>974</v>
      </c>
      <c r="J91" s="311">
        <v>50</v>
      </c>
      <c r="K91" s="325"/>
    </row>
    <row r="92" s="1" customFormat="1" ht="15" customHeight="1">
      <c r="B92" s="336"/>
      <c r="C92" s="311" t="s">
        <v>1000</v>
      </c>
      <c r="D92" s="311"/>
      <c r="E92" s="311"/>
      <c r="F92" s="334" t="s">
        <v>978</v>
      </c>
      <c r="G92" s="335"/>
      <c r="H92" s="311" t="s">
        <v>1001</v>
      </c>
      <c r="I92" s="311" t="s">
        <v>974</v>
      </c>
      <c r="J92" s="311">
        <v>255</v>
      </c>
      <c r="K92" s="325"/>
    </row>
    <row r="93" s="1" customFormat="1" ht="15" customHeight="1">
      <c r="B93" s="336"/>
      <c r="C93" s="311" t="s">
        <v>1002</v>
      </c>
      <c r="D93" s="311"/>
      <c r="E93" s="311"/>
      <c r="F93" s="334" t="s">
        <v>972</v>
      </c>
      <c r="G93" s="335"/>
      <c r="H93" s="311" t="s">
        <v>1003</v>
      </c>
      <c r="I93" s="311" t="s">
        <v>1004</v>
      </c>
      <c r="J93" s="311"/>
      <c r="K93" s="325"/>
    </row>
    <row r="94" s="1" customFormat="1" ht="15" customHeight="1">
      <c r="B94" s="336"/>
      <c r="C94" s="311" t="s">
        <v>1005</v>
      </c>
      <c r="D94" s="311"/>
      <c r="E94" s="311"/>
      <c r="F94" s="334" t="s">
        <v>972</v>
      </c>
      <c r="G94" s="335"/>
      <c r="H94" s="311" t="s">
        <v>1006</v>
      </c>
      <c r="I94" s="311" t="s">
        <v>1007</v>
      </c>
      <c r="J94" s="311"/>
      <c r="K94" s="325"/>
    </row>
    <row r="95" s="1" customFormat="1" ht="15" customHeight="1">
      <c r="B95" s="336"/>
      <c r="C95" s="311" t="s">
        <v>1008</v>
      </c>
      <c r="D95" s="311"/>
      <c r="E95" s="311"/>
      <c r="F95" s="334" t="s">
        <v>972</v>
      </c>
      <c r="G95" s="335"/>
      <c r="H95" s="311" t="s">
        <v>1008</v>
      </c>
      <c r="I95" s="311" t="s">
        <v>1007</v>
      </c>
      <c r="J95" s="311"/>
      <c r="K95" s="325"/>
    </row>
    <row r="96" s="1" customFormat="1" ht="15" customHeight="1">
      <c r="B96" s="336"/>
      <c r="C96" s="311" t="s">
        <v>41</v>
      </c>
      <c r="D96" s="311"/>
      <c r="E96" s="311"/>
      <c r="F96" s="334" t="s">
        <v>972</v>
      </c>
      <c r="G96" s="335"/>
      <c r="H96" s="311" t="s">
        <v>1009</v>
      </c>
      <c r="I96" s="311" t="s">
        <v>1007</v>
      </c>
      <c r="J96" s="311"/>
      <c r="K96" s="325"/>
    </row>
    <row r="97" s="1" customFormat="1" ht="15" customHeight="1">
      <c r="B97" s="336"/>
      <c r="C97" s="311" t="s">
        <v>51</v>
      </c>
      <c r="D97" s="311"/>
      <c r="E97" s="311"/>
      <c r="F97" s="334" t="s">
        <v>972</v>
      </c>
      <c r="G97" s="335"/>
      <c r="H97" s="311" t="s">
        <v>1010</v>
      </c>
      <c r="I97" s="311" t="s">
        <v>1007</v>
      </c>
      <c r="J97" s="311"/>
      <c r="K97" s="325"/>
    </row>
    <row r="98" s="1" customFormat="1" ht="15" customHeight="1">
      <c r="B98" s="339"/>
      <c r="C98" s="340"/>
      <c r="D98" s="340"/>
      <c r="E98" s="340"/>
      <c r="F98" s="340"/>
      <c r="G98" s="340"/>
      <c r="H98" s="340"/>
      <c r="I98" s="340"/>
      <c r="J98" s="340"/>
      <c r="K98" s="341"/>
    </row>
    <row r="99" s="1" customFormat="1" ht="18.7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2"/>
    </row>
    <row r="100" s="1" customFormat="1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s="1" customFormat="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s="1" customFormat="1" ht="45" customHeight="1">
      <c r="B102" s="323"/>
      <c r="C102" s="324" t="s">
        <v>1011</v>
      </c>
      <c r="D102" s="324"/>
      <c r="E102" s="324"/>
      <c r="F102" s="324"/>
      <c r="G102" s="324"/>
      <c r="H102" s="324"/>
      <c r="I102" s="324"/>
      <c r="J102" s="324"/>
      <c r="K102" s="325"/>
    </row>
    <row r="103" s="1" customFormat="1" ht="17.25" customHeight="1">
      <c r="B103" s="323"/>
      <c r="C103" s="326" t="s">
        <v>966</v>
      </c>
      <c r="D103" s="326"/>
      <c r="E103" s="326"/>
      <c r="F103" s="326" t="s">
        <v>967</v>
      </c>
      <c r="G103" s="327"/>
      <c r="H103" s="326" t="s">
        <v>57</v>
      </c>
      <c r="I103" s="326" t="s">
        <v>60</v>
      </c>
      <c r="J103" s="326" t="s">
        <v>968</v>
      </c>
      <c r="K103" s="325"/>
    </row>
    <row r="104" s="1" customFormat="1" ht="17.25" customHeight="1">
      <c r="B104" s="323"/>
      <c r="C104" s="328" t="s">
        <v>969</v>
      </c>
      <c r="D104" s="328"/>
      <c r="E104" s="328"/>
      <c r="F104" s="329" t="s">
        <v>970</v>
      </c>
      <c r="G104" s="330"/>
      <c r="H104" s="328"/>
      <c r="I104" s="328"/>
      <c r="J104" s="328" t="s">
        <v>971</v>
      </c>
      <c r="K104" s="325"/>
    </row>
    <row r="105" s="1" customFormat="1" ht="5.25" customHeight="1">
      <c r="B105" s="323"/>
      <c r="C105" s="326"/>
      <c r="D105" s="326"/>
      <c r="E105" s="326"/>
      <c r="F105" s="326"/>
      <c r="G105" s="344"/>
      <c r="H105" s="326"/>
      <c r="I105" s="326"/>
      <c r="J105" s="326"/>
      <c r="K105" s="325"/>
    </row>
    <row r="106" s="1" customFormat="1" ht="15" customHeight="1">
      <c r="B106" s="323"/>
      <c r="C106" s="311" t="s">
        <v>56</v>
      </c>
      <c r="D106" s="333"/>
      <c r="E106" s="333"/>
      <c r="F106" s="334" t="s">
        <v>972</v>
      </c>
      <c r="G106" s="311"/>
      <c r="H106" s="311" t="s">
        <v>1012</v>
      </c>
      <c r="I106" s="311" t="s">
        <v>974</v>
      </c>
      <c r="J106" s="311">
        <v>20</v>
      </c>
      <c r="K106" s="325"/>
    </row>
    <row r="107" s="1" customFormat="1" ht="15" customHeight="1">
      <c r="B107" s="323"/>
      <c r="C107" s="311" t="s">
        <v>975</v>
      </c>
      <c r="D107" s="311"/>
      <c r="E107" s="311"/>
      <c r="F107" s="334" t="s">
        <v>972</v>
      </c>
      <c r="G107" s="311"/>
      <c r="H107" s="311" t="s">
        <v>1012</v>
      </c>
      <c r="I107" s="311" t="s">
        <v>974</v>
      </c>
      <c r="J107" s="311">
        <v>120</v>
      </c>
      <c r="K107" s="325"/>
    </row>
    <row r="108" s="1" customFormat="1" ht="15" customHeight="1">
      <c r="B108" s="336"/>
      <c r="C108" s="311" t="s">
        <v>977</v>
      </c>
      <c r="D108" s="311"/>
      <c r="E108" s="311"/>
      <c r="F108" s="334" t="s">
        <v>978</v>
      </c>
      <c r="G108" s="311"/>
      <c r="H108" s="311" t="s">
        <v>1012</v>
      </c>
      <c r="I108" s="311" t="s">
        <v>974</v>
      </c>
      <c r="J108" s="311">
        <v>50</v>
      </c>
      <c r="K108" s="325"/>
    </row>
    <row r="109" s="1" customFormat="1" ht="15" customHeight="1">
      <c r="B109" s="336"/>
      <c r="C109" s="311" t="s">
        <v>980</v>
      </c>
      <c r="D109" s="311"/>
      <c r="E109" s="311"/>
      <c r="F109" s="334" t="s">
        <v>972</v>
      </c>
      <c r="G109" s="311"/>
      <c r="H109" s="311" t="s">
        <v>1012</v>
      </c>
      <c r="I109" s="311" t="s">
        <v>982</v>
      </c>
      <c r="J109" s="311"/>
      <c r="K109" s="325"/>
    </row>
    <row r="110" s="1" customFormat="1" ht="15" customHeight="1">
      <c r="B110" s="336"/>
      <c r="C110" s="311" t="s">
        <v>991</v>
      </c>
      <c r="D110" s="311"/>
      <c r="E110" s="311"/>
      <c r="F110" s="334" t="s">
        <v>978</v>
      </c>
      <c r="G110" s="311"/>
      <c r="H110" s="311" t="s">
        <v>1012</v>
      </c>
      <c r="I110" s="311" t="s">
        <v>974</v>
      </c>
      <c r="J110" s="311">
        <v>50</v>
      </c>
      <c r="K110" s="325"/>
    </row>
    <row r="111" s="1" customFormat="1" ht="15" customHeight="1">
      <c r="B111" s="336"/>
      <c r="C111" s="311" t="s">
        <v>999</v>
      </c>
      <c r="D111" s="311"/>
      <c r="E111" s="311"/>
      <c r="F111" s="334" t="s">
        <v>978</v>
      </c>
      <c r="G111" s="311"/>
      <c r="H111" s="311" t="s">
        <v>1012</v>
      </c>
      <c r="I111" s="311" t="s">
        <v>974</v>
      </c>
      <c r="J111" s="311">
        <v>50</v>
      </c>
      <c r="K111" s="325"/>
    </row>
    <row r="112" s="1" customFormat="1" ht="15" customHeight="1">
      <c r="B112" s="336"/>
      <c r="C112" s="311" t="s">
        <v>997</v>
      </c>
      <c r="D112" s="311"/>
      <c r="E112" s="311"/>
      <c r="F112" s="334" t="s">
        <v>978</v>
      </c>
      <c r="G112" s="311"/>
      <c r="H112" s="311" t="s">
        <v>1012</v>
      </c>
      <c r="I112" s="311" t="s">
        <v>974</v>
      </c>
      <c r="J112" s="311">
        <v>50</v>
      </c>
      <c r="K112" s="325"/>
    </row>
    <row r="113" s="1" customFormat="1" ht="15" customHeight="1">
      <c r="B113" s="336"/>
      <c r="C113" s="311" t="s">
        <v>56</v>
      </c>
      <c r="D113" s="311"/>
      <c r="E113" s="311"/>
      <c r="F113" s="334" t="s">
        <v>972</v>
      </c>
      <c r="G113" s="311"/>
      <c r="H113" s="311" t="s">
        <v>1013</v>
      </c>
      <c r="I113" s="311" t="s">
        <v>974</v>
      </c>
      <c r="J113" s="311">
        <v>20</v>
      </c>
      <c r="K113" s="325"/>
    </row>
    <row r="114" s="1" customFormat="1" ht="15" customHeight="1">
      <c r="B114" s="336"/>
      <c r="C114" s="311" t="s">
        <v>1014</v>
      </c>
      <c r="D114" s="311"/>
      <c r="E114" s="311"/>
      <c r="F114" s="334" t="s">
        <v>972</v>
      </c>
      <c r="G114" s="311"/>
      <c r="H114" s="311" t="s">
        <v>1015</v>
      </c>
      <c r="I114" s="311" t="s">
        <v>974</v>
      </c>
      <c r="J114" s="311">
        <v>120</v>
      </c>
      <c r="K114" s="325"/>
    </row>
    <row r="115" s="1" customFormat="1" ht="15" customHeight="1">
      <c r="B115" s="336"/>
      <c r="C115" s="311" t="s">
        <v>41</v>
      </c>
      <c r="D115" s="311"/>
      <c r="E115" s="311"/>
      <c r="F115" s="334" t="s">
        <v>972</v>
      </c>
      <c r="G115" s="311"/>
      <c r="H115" s="311" t="s">
        <v>1016</v>
      </c>
      <c r="I115" s="311" t="s">
        <v>1007</v>
      </c>
      <c r="J115" s="311"/>
      <c r="K115" s="325"/>
    </row>
    <row r="116" s="1" customFormat="1" ht="15" customHeight="1">
      <c r="B116" s="336"/>
      <c r="C116" s="311" t="s">
        <v>51</v>
      </c>
      <c r="D116" s="311"/>
      <c r="E116" s="311"/>
      <c r="F116" s="334" t="s">
        <v>972</v>
      </c>
      <c r="G116" s="311"/>
      <c r="H116" s="311" t="s">
        <v>1017</v>
      </c>
      <c r="I116" s="311" t="s">
        <v>1007</v>
      </c>
      <c r="J116" s="311"/>
      <c r="K116" s="325"/>
    </row>
    <row r="117" s="1" customFormat="1" ht="15" customHeight="1">
      <c r="B117" s="336"/>
      <c r="C117" s="311" t="s">
        <v>60</v>
      </c>
      <c r="D117" s="311"/>
      <c r="E117" s="311"/>
      <c r="F117" s="334" t="s">
        <v>972</v>
      </c>
      <c r="G117" s="311"/>
      <c r="H117" s="311" t="s">
        <v>1018</v>
      </c>
      <c r="I117" s="311" t="s">
        <v>1019</v>
      </c>
      <c r="J117" s="311"/>
      <c r="K117" s="325"/>
    </row>
    <row r="118" s="1" customFormat="1" ht="15" customHeight="1">
      <c r="B118" s="339"/>
      <c r="C118" s="345"/>
      <c r="D118" s="345"/>
      <c r="E118" s="345"/>
      <c r="F118" s="345"/>
      <c r="G118" s="345"/>
      <c r="H118" s="345"/>
      <c r="I118" s="345"/>
      <c r="J118" s="345"/>
      <c r="K118" s="341"/>
    </row>
    <row r="119" s="1" customFormat="1" ht="18.75" customHeight="1">
      <c r="B119" s="346"/>
      <c r="C119" s="347"/>
      <c r="D119" s="347"/>
      <c r="E119" s="347"/>
      <c r="F119" s="348"/>
      <c r="G119" s="347"/>
      <c r="H119" s="347"/>
      <c r="I119" s="347"/>
      <c r="J119" s="347"/>
      <c r="K119" s="346"/>
    </row>
    <row r="120" s="1" customFormat="1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s="1" customFormat="1" ht="7.5" customHeight="1">
      <c r="B121" s="349"/>
      <c r="C121" s="350"/>
      <c r="D121" s="350"/>
      <c r="E121" s="350"/>
      <c r="F121" s="350"/>
      <c r="G121" s="350"/>
      <c r="H121" s="350"/>
      <c r="I121" s="350"/>
      <c r="J121" s="350"/>
      <c r="K121" s="351"/>
    </row>
    <row r="122" s="1" customFormat="1" ht="45" customHeight="1">
      <c r="B122" s="352"/>
      <c r="C122" s="302" t="s">
        <v>1020</v>
      </c>
      <c r="D122" s="302"/>
      <c r="E122" s="302"/>
      <c r="F122" s="302"/>
      <c r="G122" s="302"/>
      <c r="H122" s="302"/>
      <c r="I122" s="302"/>
      <c r="J122" s="302"/>
      <c r="K122" s="353"/>
    </row>
    <row r="123" s="1" customFormat="1" ht="17.25" customHeight="1">
      <c r="B123" s="354"/>
      <c r="C123" s="326" t="s">
        <v>966</v>
      </c>
      <c r="D123" s="326"/>
      <c r="E123" s="326"/>
      <c r="F123" s="326" t="s">
        <v>967</v>
      </c>
      <c r="G123" s="327"/>
      <c r="H123" s="326" t="s">
        <v>57</v>
      </c>
      <c r="I123" s="326" t="s">
        <v>60</v>
      </c>
      <c r="J123" s="326" t="s">
        <v>968</v>
      </c>
      <c r="K123" s="355"/>
    </row>
    <row r="124" s="1" customFormat="1" ht="17.25" customHeight="1">
      <c r="B124" s="354"/>
      <c r="C124" s="328" t="s">
        <v>969</v>
      </c>
      <c r="D124" s="328"/>
      <c r="E124" s="328"/>
      <c r="F124" s="329" t="s">
        <v>970</v>
      </c>
      <c r="G124" s="330"/>
      <c r="H124" s="328"/>
      <c r="I124" s="328"/>
      <c r="J124" s="328" t="s">
        <v>971</v>
      </c>
      <c r="K124" s="355"/>
    </row>
    <row r="125" s="1" customFormat="1" ht="5.25" customHeight="1">
      <c r="B125" s="356"/>
      <c r="C125" s="331"/>
      <c r="D125" s="331"/>
      <c r="E125" s="331"/>
      <c r="F125" s="331"/>
      <c r="G125" s="357"/>
      <c r="H125" s="331"/>
      <c r="I125" s="331"/>
      <c r="J125" s="331"/>
      <c r="K125" s="358"/>
    </row>
    <row r="126" s="1" customFormat="1" ht="15" customHeight="1">
      <c r="B126" s="356"/>
      <c r="C126" s="311" t="s">
        <v>975</v>
      </c>
      <c r="D126" s="333"/>
      <c r="E126" s="333"/>
      <c r="F126" s="334" t="s">
        <v>972</v>
      </c>
      <c r="G126" s="311"/>
      <c r="H126" s="311" t="s">
        <v>1012</v>
      </c>
      <c r="I126" s="311" t="s">
        <v>974</v>
      </c>
      <c r="J126" s="311">
        <v>120</v>
      </c>
      <c r="K126" s="359"/>
    </row>
    <row r="127" s="1" customFormat="1" ht="15" customHeight="1">
      <c r="B127" s="356"/>
      <c r="C127" s="311" t="s">
        <v>1021</v>
      </c>
      <c r="D127" s="311"/>
      <c r="E127" s="311"/>
      <c r="F127" s="334" t="s">
        <v>972</v>
      </c>
      <c r="G127" s="311"/>
      <c r="H127" s="311" t="s">
        <v>1022</v>
      </c>
      <c r="I127" s="311" t="s">
        <v>974</v>
      </c>
      <c r="J127" s="311" t="s">
        <v>1023</v>
      </c>
      <c r="K127" s="359"/>
    </row>
    <row r="128" s="1" customFormat="1" ht="15" customHeight="1">
      <c r="B128" s="356"/>
      <c r="C128" s="311" t="s">
        <v>87</v>
      </c>
      <c r="D128" s="311"/>
      <c r="E128" s="311"/>
      <c r="F128" s="334" t="s">
        <v>972</v>
      </c>
      <c r="G128" s="311"/>
      <c r="H128" s="311" t="s">
        <v>1024</v>
      </c>
      <c r="I128" s="311" t="s">
        <v>974</v>
      </c>
      <c r="J128" s="311" t="s">
        <v>1023</v>
      </c>
      <c r="K128" s="359"/>
    </row>
    <row r="129" s="1" customFormat="1" ht="15" customHeight="1">
      <c r="B129" s="356"/>
      <c r="C129" s="311" t="s">
        <v>983</v>
      </c>
      <c r="D129" s="311"/>
      <c r="E129" s="311"/>
      <c r="F129" s="334" t="s">
        <v>978</v>
      </c>
      <c r="G129" s="311"/>
      <c r="H129" s="311" t="s">
        <v>984</v>
      </c>
      <c r="I129" s="311" t="s">
        <v>974</v>
      </c>
      <c r="J129" s="311">
        <v>15</v>
      </c>
      <c r="K129" s="359"/>
    </row>
    <row r="130" s="1" customFormat="1" ht="15" customHeight="1">
      <c r="B130" s="356"/>
      <c r="C130" s="337" t="s">
        <v>985</v>
      </c>
      <c r="D130" s="337"/>
      <c r="E130" s="337"/>
      <c r="F130" s="338" t="s">
        <v>978</v>
      </c>
      <c r="G130" s="337"/>
      <c r="H130" s="337" t="s">
        <v>986</v>
      </c>
      <c r="I130" s="337" t="s">
        <v>974</v>
      </c>
      <c r="J130" s="337">
        <v>15</v>
      </c>
      <c r="K130" s="359"/>
    </row>
    <row r="131" s="1" customFormat="1" ht="15" customHeight="1">
      <c r="B131" s="356"/>
      <c r="C131" s="337" t="s">
        <v>987</v>
      </c>
      <c r="D131" s="337"/>
      <c r="E131" s="337"/>
      <c r="F131" s="338" t="s">
        <v>978</v>
      </c>
      <c r="G131" s="337"/>
      <c r="H131" s="337" t="s">
        <v>988</v>
      </c>
      <c r="I131" s="337" t="s">
        <v>974</v>
      </c>
      <c r="J131" s="337">
        <v>20</v>
      </c>
      <c r="K131" s="359"/>
    </row>
    <row r="132" s="1" customFormat="1" ht="15" customHeight="1">
      <c r="B132" s="356"/>
      <c r="C132" s="337" t="s">
        <v>989</v>
      </c>
      <c r="D132" s="337"/>
      <c r="E132" s="337"/>
      <c r="F132" s="338" t="s">
        <v>978</v>
      </c>
      <c r="G132" s="337"/>
      <c r="H132" s="337" t="s">
        <v>990</v>
      </c>
      <c r="I132" s="337" t="s">
        <v>974</v>
      </c>
      <c r="J132" s="337">
        <v>20</v>
      </c>
      <c r="K132" s="359"/>
    </row>
    <row r="133" s="1" customFormat="1" ht="15" customHeight="1">
      <c r="B133" s="356"/>
      <c r="C133" s="311" t="s">
        <v>977</v>
      </c>
      <c r="D133" s="311"/>
      <c r="E133" s="311"/>
      <c r="F133" s="334" t="s">
        <v>978</v>
      </c>
      <c r="G133" s="311"/>
      <c r="H133" s="311" t="s">
        <v>1012</v>
      </c>
      <c r="I133" s="311" t="s">
        <v>974</v>
      </c>
      <c r="J133" s="311">
        <v>50</v>
      </c>
      <c r="K133" s="359"/>
    </row>
    <row r="134" s="1" customFormat="1" ht="15" customHeight="1">
      <c r="B134" s="356"/>
      <c r="C134" s="311" t="s">
        <v>991</v>
      </c>
      <c r="D134" s="311"/>
      <c r="E134" s="311"/>
      <c r="F134" s="334" t="s">
        <v>978</v>
      </c>
      <c r="G134" s="311"/>
      <c r="H134" s="311" t="s">
        <v>1012</v>
      </c>
      <c r="I134" s="311" t="s">
        <v>974</v>
      </c>
      <c r="J134" s="311">
        <v>50</v>
      </c>
      <c r="K134" s="359"/>
    </row>
    <row r="135" s="1" customFormat="1" ht="15" customHeight="1">
      <c r="B135" s="356"/>
      <c r="C135" s="311" t="s">
        <v>997</v>
      </c>
      <c r="D135" s="311"/>
      <c r="E135" s="311"/>
      <c r="F135" s="334" t="s">
        <v>978</v>
      </c>
      <c r="G135" s="311"/>
      <c r="H135" s="311" t="s">
        <v>1012</v>
      </c>
      <c r="I135" s="311" t="s">
        <v>974</v>
      </c>
      <c r="J135" s="311">
        <v>50</v>
      </c>
      <c r="K135" s="359"/>
    </row>
    <row r="136" s="1" customFormat="1" ht="15" customHeight="1">
      <c r="B136" s="356"/>
      <c r="C136" s="311" t="s">
        <v>999</v>
      </c>
      <c r="D136" s="311"/>
      <c r="E136" s="311"/>
      <c r="F136" s="334" t="s">
        <v>978</v>
      </c>
      <c r="G136" s="311"/>
      <c r="H136" s="311" t="s">
        <v>1012</v>
      </c>
      <c r="I136" s="311" t="s">
        <v>974</v>
      </c>
      <c r="J136" s="311">
        <v>50</v>
      </c>
      <c r="K136" s="359"/>
    </row>
    <row r="137" s="1" customFormat="1" ht="15" customHeight="1">
      <c r="B137" s="356"/>
      <c r="C137" s="311" t="s">
        <v>1000</v>
      </c>
      <c r="D137" s="311"/>
      <c r="E137" s="311"/>
      <c r="F137" s="334" t="s">
        <v>978</v>
      </c>
      <c r="G137" s="311"/>
      <c r="H137" s="311" t="s">
        <v>1025</v>
      </c>
      <c r="I137" s="311" t="s">
        <v>974</v>
      </c>
      <c r="J137" s="311">
        <v>255</v>
      </c>
      <c r="K137" s="359"/>
    </row>
    <row r="138" s="1" customFormat="1" ht="15" customHeight="1">
      <c r="B138" s="356"/>
      <c r="C138" s="311" t="s">
        <v>1002</v>
      </c>
      <c r="D138" s="311"/>
      <c r="E138" s="311"/>
      <c r="F138" s="334" t="s">
        <v>972</v>
      </c>
      <c r="G138" s="311"/>
      <c r="H138" s="311" t="s">
        <v>1026</v>
      </c>
      <c r="I138" s="311" t="s">
        <v>1004</v>
      </c>
      <c r="J138" s="311"/>
      <c r="K138" s="359"/>
    </row>
    <row r="139" s="1" customFormat="1" ht="15" customHeight="1">
      <c r="B139" s="356"/>
      <c r="C139" s="311" t="s">
        <v>1005</v>
      </c>
      <c r="D139" s="311"/>
      <c r="E139" s="311"/>
      <c r="F139" s="334" t="s">
        <v>972</v>
      </c>
      <c r="G139" s="311"/>
      <c r="H139" s="311" t="s">
        <v>1027</v>
      </c>
      <c r="I139" s="311" t="s">
        <v>1007</v>
      </c>
      <c r="J139" s="311"/>
      <c r="K139" s="359"/>
    </row>
    <row r="140" s="1" customFormat="1" ht="15" customHeight="1">
      <c r="B140" s="356"/>
      <c r="C140" s="311" t="s">
        <v>1008</v>
      </c>
      <c r="D140" s="311"/>
      <c r="E140" s="311"/>
      <c r="F140" s="334" t="s">
        <v>972</v>
      </c>
      <c r="G140" s="311"/>
      <c r="H140" s="311" t="s">
        <v>1008</v>
      </c>
      <c r="I140" s="311" t="s">
        <v>1007</v>
      </c>
      <c r="J140" s="311"/>
      <c r="K140" s="359"/>
    </row>
    <row r="141" s="1" customFormat="1" ht="15" customHeight="1">
      <c r="B141" s="356"/>
      <c r="C141" s="311" t="s">
        <v>41</v>
      </c>
      <c r="D141" s="311"/>
      <c r="E141" s="311"/>
      <c r="F141" s="334" t="s">
        <v>972</v>
      </c>
      <c r="G141" s="311"/>
      <c r="H141" s="311" t="s">
        <v>1028</v>
      </c>
      <c r="I141" s="311" t="s">
        <v>1007</v>
      </c>
      <c r="J141" s="311"/>
      <c r="K141" s="359"/>
    </row>
    <row r="142" s="1" customFormat="1" ht="15" customHeight="1">
      <c r="B142" s="356"/>
      <c r="C142" s="311" t="s">
        <v>1029</v>
      </c>
      <c r="D142" s="311"/>
      <c r="E142" s="311"/>
      <c r="F142" s="334" t="s">
        <v>972</v>
      </c>
      <c r="G142" s="311"/>
      <c r="H142" s="311" t="s">
        <v>1030</v>
      </c>
      <c r="I142" s="311" t="s">
        <v>1007</v>
      </c>
      <c r="J142" s="311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47"/>
      <c r="C144" s="347"/>
      <c r="D144" s="347"/>
      <c r="E144" s="347"/>
      <c r="F144" s="348"/>
      <c r="G144" s="347"/>
      <c r="H144" s="347"/>
      <c r="I144" s="347"/>
      <c r="J144" s="347"/>
      <c r="K144" s="347"/>
    </row>
    <row r="145" s="1" customFormat="1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s="1" customFormat="1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s="1" customFormat="1" ht="45" customHeight="1">
      <c r="B147" s="323"/>
      <c r="C147" s="324" t="s">
        <v>1031</v>
      </c>
      <c r="D147" s="324"/>
      <c r="E147" s="324"/>
      <c r="F147" s="324"/>
      <c r="G147" s="324"/>
      <c r="H147" s="324"/>
      <c r="I147" s="324"/>
      <c r="J147" s="324"/>
      <c r="K147" s="325"/>
    </row>
    <row r="148" s="1" customFormat="1" ht="17.25" customHeight="1">
      <c r="B148" s="323"/>
      <c r="C148" s="326" t="s">
        <v>966</v>
      </c>
      <c r="D148" s="326"/>
      <c r="E148" s="326"/>
      <c r="F148" s="326" t="s">
        <v>967</v>
      </c>
      <c r="G148" s="327"/>
      <c r="H148" s="326" t="s">
        <v>57</v>
      </c>
      <c r="I148" s="326" t="s">
        <v>60</v>
      </c>
      <c r="J148" s="326" t="s">
        <v>968</v>
      </c>
      <c r="K148" s="325"/>
    </row>
    <row r="149" s="1" customFormat="1" ht="17.25" customHeight="1">
      <c r="B149" s="323"/>
      <c r="C149" s="328" t="s">
        <v>969</v>
      </c>
      <c r="D149" s="328"/>
      <c r="E149" s="328"/>
      <c r="F149" s="329" t="s">
        <v>970</v>
      </c>
      <c r="G149" s="330"/>
      <c r="H149" s="328"/>
      <c r="I149" s="328"/>
      <c r="J149" s="328" t="s">
        <v>971</v>
      </c>
      <c r="K149" s="325"/>
    </row>
    <row r="150" s="1" customFormat="1" ht="5.25" customHeight="1">
      <c r="B150" s="336"/>
      <c r="C150" s="331"/>
      <c r="D150" s="331"/>
      <c r="E150" s="331"/>
      <c r="F150" s="331"/>
      <c r="G150" s="332"/>
      <c r="H150" s="331"/>
      <c r="I150" s="331"/>
      <c r="J150" s="331"/>
      <c r="K150" s="359"/>
    </row>
    <row r="151" s="1" customFormat="1" ht="15" customHeight="1">
      <c r="B151" s="336"/>
      <c r="C151" s="363" t="s">
        <v>975</v>
      </c>
      <c r="D151" s="311"/>
      <c r="E151" s="311"/>
      <c r="F151" s="364" t="s">
        <v>972</v>
      </c>
      <c r="G151" s="311"/>
      <c r="H151" s="363" t="s">
        <v>1012</v>
      </c>
      <c r="I151" s="363" t="s">
        <v>974</v>
      </c>
      <c r="J151" s="363">
        <v>120</v>
      </c>
      <c r="K151" s="359"/>
    </row>
    <row r="152" s="1" customFormat="1" ht="15" customHeight="1">
      <c r="B152" s="336"/>
      <c r="C152" s="363" t="s">
        <v>1021</v>
      </c>
      <c r="D152" s="311"/>
      <c r="E152" s="311"/>
      <c r="F152" s="364" t="s">
        <v>972</v>
      </c>
      <c r="G152" s="311"/>
      <c r="H152" s="363" t="s">
        <v>1032</v>
      </c>
      <c r="I152" s="363" t="s">
        <v>974</v>
      </c>
      <c r="J152" s="363" t="s">
        <v>1023</v>
      </c>
      <c r="K152" s="359"/>
    </row>
    <row r="153" s="1" customFormat="1" ht="15" customHeight="1">
      <c r="B153" s="336"/>
      <c r="C153" s="363" t="s">
        <v>87</v>
      </c>
      <c r="D153" s="311"/>
      <c r="E153" s="311"/>
      <c r="F153" s="364" t="s">
        <v>972</v>
      </c>
      <c r="G153" s="311"/>
      <c r="H153" s="363" t="s">
        <v>1033</v>
      </c>
      <c r="I153" s="363" t="s">
        <v>974</v>
      </c>
      <c r="J153" s="363" t="s">
        <v>1023</v>
      </c>
      <c r="K153" s="359"/>
    </row>
    <row r="154" s="1" customFormat="1" ht="15" customHeight="1">
      <c r="B154" s="336"/>
      <c r="C154" s="363" t="s">
        <v>977</v>
      </c>
      <c r="D154" s="311"/>
      <c r="E154" s="311"/>
      <c r="F154" s="364" t="s">
        <v>978</v>
      </c>
      <c r="G154" s="311"/>
      <c r="H154" s="363" t="s">
        <v>1012</v>
      </c>
      <c r="I154" s="363" t="s">
        <v>974</v>
      </c>
      <c r="J154" s="363">
        <v>50</v>
      </c>
      <c r="K154" s="359"/>
    </row>
    <row r="155" s="1" customFormat="1" ht="15" customHeight="1">
      <c r="B155" s="336"/>
      <c r="C155" s="363" t="s">
        <v>980</v>
      </c>
      <c r="D155" s="311"/>
      <c r="E155" s="311"/>
      <c r="F155" s="364" t="s">
        <v>972</v>
      </c>
      <c r="G155" s="311"/>
      <c r="H155" s="363" t="s">
        <v>1012</v>
      </c>
      <c r="I155" s="363" t="s">
        <v>982</v>
      </c>
      <c r="J155" s="363"/>
      <c r="K155" s="359"/>
    </row>
    <row r="156" s="1" customFormat="1" ht="15" customHeight="1">
      <c r="B156" s="336"/>
      <c r="C156" s="363" t="s">
        <v>991</v>
      </c>
      <c r="D156" s="311"/>
      <c r="E156" s="311"/>
      <c r="F156" s="364" t="s">
        <v>978</v>
      </c>
      <c r="G156" s="311"/>
      <c r="H156" s="363" t="s">
        <v>1012</v>
      </c>
      <c r="I156" s="363" t="s">
        <v>974</v>
      </c>
      <c r="J156" s="363">
        <v>50</v>
      </c>
      <c r="K156" s="359"/>
    </row>
    <row r="157" s="1" customFormat="1" ht="15" customHeight="1">
      <c r="B157" s="336"/>
      <c r="C157" s="363" t="s">
        <v>999</v>
      </c>
      <c r="D157" s="311"/>
      <c r="E157" s="311"/>
      <c r="F157" s="364" t="s">
        <v>978</v>
      </c>
      <c r="G157" s="311"/>
      <c r="H157" s="363" t="s">
        <v>1012</v>
      </c>
      <c r="I157" s="363" t="s">
        <v>974</v>
      </c>
      <c r="J157" s="363">
        <v>50</v>
      </c>
      <c r="K157" s="359"/>
    </row>
    <row r="158" s="1" customFormat="1" ht="15" customHeight="1">
      <c r="B158" s="336"/>
      <c r="C158" s="363" t="s">
        <v>997</v>
      </c>
      <c r="D158" s="311"/>
      <c r="E158" s="311"/>
      <c r="F158" s="364" t="s">
        <v>978</v>
      </c>
      <c r="G158" s="311"/>
      <c r="H158" s="363" t="s">
        <v>1012</v>
      </c>
      <c r="I158" s="363" t="s">
        <v>974</v>
      </c>
      <c r="J158" s="363">
        <v>50</v>
      </c>
      <c r="K158" s="359"/>
    </row>
    <row r="159" s="1" customFormat="1" ht="15" customHeight="1">
      <c r="B159" s="336"/>
      <c r="C159" s="363" t="s">
        <v>137</v>
      </c>
      <c r="D159" s="311"/>
      <c r="E159" s="311"/>
      <c r="F159" s="364" t="s">
        <v>972</v>
      </c>
      <c r="G159" s="311"/>
      <c r="H159" s="363" t="s">
        <v>1034</v>
      </c>
      <c r="I159" s="363" t="s">
        <v>974</v>
      </c>
      <c r="J159" s="363" t="s">
        <v>1035</v>
      </c>
      <c r="K159" s="359"/>
    </row>
    <row r="160" s="1" customFormat="1" ht="15" customHeight="1">
      <c r="B160" s="336"/>
      <c r="C160" s="363" t="s">
        <v>1036</v>
      </c>
      <c r="D160" s="311"/>
      <c r="E160" s="311"/>
      <c r="F160" s="364" t="s">
        <v>972</v>
      </c>
      <c r="G160" s="311"/>
      <c r="H160" s="363" t="s">
        <v>1037</v>
      </c>
      <c r="I160" s="363" t="s">
        <v>1007</v>
      </c>
      <c r="J160" s="363"/>
      <c r="K160" s="359"/>
    </row>
    <row r="161" s="1" customFormat="1" ht="15" customHeight="1">
      <c r="B161" s="365"/>
      <c r="C161" s="366"/>
      <c r="D161" s="366"/>
      <c r="E161" s="366"/>
      <c r="F161" s="366"/>
      <c r="G161" s="366"/>
      <c r="H161" s="366"/>
      <c r="I161" s="366"/>
      <c r="J161" s="366"/>
      <c r="K161" s="367"/>
    </row>
    <row r="162" s="1" customFormat="1" ht="18.75" customHeight="1">
      <c r="B162" s="347"/>
      <c r="C162" s="357"/>
      <c r="D162" s="357"/>
      <c r="E162" s="357"/>
      <c r="F162" s="368"/>
      <c r="G162" s="357"/>
      <c r="H162" s="357"/>
      <c r="I162" s="357"/>
      <c r="J162" s="357"/>
      <c r="K162" s="347"/>
    </row>
    <row r="163" s="1" customFormat="1" ht="18.75" customHeight="1">
      <c r="B163" s="347"/>
      <c r="C163" s="357"/>
      <c r="D163" s="357"/>
      <c r="E163" s="357"/>
      <c r="F163" s="368"/>
      <c r="G163" s="357"/>
      <c r="H163" s="357"/>
      <c r="I163" s="357"/>
      <c r="J163" s="357"/>
      <c r="K163" s="347"/>
    </row>
    <row r="164" s="1" customFormat="1" ht="18.75" customHeight="1">
      <c r="B164" s="347"/>
      <c r="C164" s="357"/>
      <c r="D164" s="357"/>
      <c r="E164" s="357"/>
      <c r="F164" s="368"/>
      <c r="G164" s="357"/>
      <c r="H164" s="357"/>
      <c r="I164" s="357"/>
      <c r="J164" s="357"/>
      <c r="K164" s="347"/>
    </row>
    <row r="165" s="1" customFormat="1" ht="18.75" customHeight="1">
      <c r="B165" s="347"/>
      <c r="C165" s="357"/>
      <c r="D165" s="357"/>
      <c r="E165" s="357"/>
      <c r="F165" s="368"/>
      <c r="G165" s="357"/>
      <c r="H165" s="357"/>
      <c r="I165" s="357"/>
      <c r="J165" s="357"/>
      <c r="K165" s="347"/>
    </row>
    <row r="166" s="1" customFormat="1" ht="18.75" customHeight="1">
      <c r="B166" s="347"/>
      <c r="C166" s="357"/>
      <c r="D166" s="357"/>
      <c r="E166" s="357"/>
      <c r="F166" s="368"/>
      <c r="G166" s="357"/>
      <c r="H166" s="357"/>
      <c r="I166" s="357"/>
      <c r="J166" s="357"/>
      <c r="K166" s="347"/>
    </row>
    <row r="167" s="1" customFormat="1" ht="18.75" customHeight="1">
      <c r="B167" s="347"/>
      <c r="C167" s="357"/>
      <c r="D167" s="357"/>
      <c r="E167" s="357"/>
      <c r="F167" s="368"/>
      <c r="G167" s="357"/>
      <c r="H167" s="357"/>
      <c r="I167" s="357"/>
      <c r="J167" s="357"/>
      <c r="K167" s="347"/>
    </row>
    <row r="168" s="1" customFormat="1" ht="18.75" customHeight="1">
      <c r="B168" s="347"/>
      <c r="C168" s="357"/>
      <c r="D168" s="357"/>
      <c r="E168" s="357"/>
      <c r="F168" s="368"/>
      <c r="G168" s="357"/>
      <c r="H168" s="357"/>
      <c r="I168" s="357"/>
      <c r="J168" s="357"/>
      <c r="K168" s="347"/>
    </row>
    <row r="169" s="1" customFormat="1" ht="18.75" customHeight="1">
      <c r="B169" s="319"/>
      <c r="C169" s="319"/>
      <c r="D169" s="319"/>
      <c r="E169" s="319"/>
      <c r="F169" s="319"/>
      <c r="G169" s="319"/>
      <c r="H169" s="319"/>
      <c r="I169" s="319"/>
      <c r="J169" s="319"/>
      <c r="K169" s="319"/>
    </row>
    <row r="170" s="1" customFormat="1" ht="7.5" customHeight="1">
      <c r="B170" s="298"/>
      <c r="C170" s="299"/>
      <c r="D170" s="299"/>
      <c r="E170" s="299"/>
      <c r="F170" s="299"/>
      <c r="G170" s="299"/>
      <c r="H170" s="299"/>
      <c r="I170" s="299"/>
      <c r="J170" s="299"/>
      <c r="K170" s="300"/>
    </row>
    <row r="171" s="1" customFormat="1" ht="45" customHeight="1">
      <c r="B171" s="301"/>
      <c r="C171" s="302" t="s">
        <v>1038</v>
      </c>
      <c r="D171" s="302"/>
      <c r="E171" s="302"/>
      <c r="F171" s="302"/>
      <c r="G171" s="302"/>
      <c r="H171" s="302"/>
      <c r="I171" s="302"/>
      <c r="J171" s="302"/>
      <c r="K171" s="303"/>
    </row>
    <row r="172" s="1" customFormat="1" ht="17.25" customHeight="1">
      <c r="B172" s="301"/>
      <c r="C172" s="326" t="s">
        <v>966</v>
      </c>
      <c r="D172" s="326"/>
      <c r="E172" s="326"/>
      <c r="F172" s="326" t="s">
        <v>967</v>
      </c>
      <c r="G172" s="369"/>
      <c r="H172" s="370" t="s">
        <v>57</v>
      </c>
      <c r="I172" s="370" t="s">
        <v>60</v>
      </c>
      <c r="J172" s="326" t="s">
        <v>968</v>
      </c>
      <c r="K172" s="303"/>
    </row>
    <row r="173" s="1" customFormat="1" ht="17.25" customHeight="1">
      <c r="B173" s="304"/>
      <c r="C173" s="328" t="s">
        <v>969</v>
      </c>
      <c r="D173" s="328"/>
      <c r="E173" s="328"/>
      <c r="F173" s="329" t="s">
        <v>970</v>
      </c>
      <c r="G173" s="371"/>
      <c r="H173" s="372"/>
      <c r="I173" s="372"/>
      <c r="J173" s="328" t="s">
        <v>971</v>
      </c>
      <c r="K173" s="306"/>
    </row>
    <row r="174" s="1" customFormat="1" ht="5.25" customHeight="1">
      <c r="B174" s="336"/>
      <c r="C174" s="331"/>
      <c r="D174" s="331"/>
      <c r="E174" s="331"/>
      <c r="F174" s="331"/>
      <c r="G174" s="332"/>
      <c r="H174" s="331"/>
      <c r="I174" s="331"/>
      <c r="J174" s="331"/>
      <c r="K174" s="359"/>
    </row>
    <row r="175" s="1" customFormat="1" ht="15" customHeight="1">
      <c r="B175" s="336"/>
      <c r="C175" s="311" t="s">
        <v>975</v>
      </c>
      <c r="D175" s="311"/>
      <c r="E175" s="311"/>
      <c r="F175" s="334" t="s">
        <v>972</v>
      </c>
      <c r="G175" s="311"/>
      <c r="H175" s="311" t="s">
        <v>1012</v>
      </c>
      <c r="I175" s="311" t="s">
        <v>974</v>
      </c>
      <c r="J175" s="311">
        <v>120</v>
      </c>
      <c r="K175" s="359"/>
    </row>
    <row r="176" s="1" customFormat="1" ht="15" customHeight="1">
      <c r="B176" s="336"/>
      <c r="C176" s="311" t="s">
        <v>1021</v>
      </c>
      <c r="D176" s="311"/>
      <c r="E176" s="311"/>
      <c r="F176" s="334" t="s">
        <v>972</v>
      </c>
      <c r="G176" s="311"/>
      <c r="H176" s="311" t="s">
        <v>1022</v>
      </c>
      <c r="I176" s="311" t="s">
        <v>974</v>
      </c>
      <c r="J176" s="311" t="s">
        <v>1023</v>
      </c>
      <c r="K176" s="359"/>
    </row>
    <row r="177" s="1" customFormat="1" ht="15" customHeight="1">
      <c r="B177" s="336"/>
      <c r="C177" s="311" t="s">
        <v>87</v>
      </c>
      <c r="D177" s="311"/>
      <c r="E177" s="311"/>
      <c r="F177" s="334" t="s">
        <v>972</v>
      </c>
      <c r="G177" s="311"/>
      <c r="H177" s="311" t="s">
        <v>1039</v>
      </c>
      <c r="I177" s="311" t="s">
        <v>974</v>
      </c>
      <c r="J177" s="311" t="s">
        <v>1023</v>
      </c>
      <c r="K177" s="359"/>
    </row>
    <row r="178" s="1" customFormat="1" ht="15" customHeight="1">
      <c r="B178" s="336"/>
      <c r="C178" s="311" t="s">
        <v>977</v>
      </c>
      <c r="D178" s="311"/>
      <c r="E178" s="311"/>
      <c r="F178" s="334" t="s">
        <v>978</v>
      </c>
      <c r="G178" s="311"/>
      <c r="H178" s="311" t="s">
        <v>1039</v>
      </c>
      <c r="I178" s="311" t="s">
        <v>974</v>
      </c>
      <c r="J178" s="311">
        <v>50</v>
      </c>
      <c r="K178" s="359"/>
    </row>
    <row r="179" s="1" customFormat="1" ht="15" customHeight="1">
      <c r="B179" s="336"/>
      <c r="C179" s="311" t="s">
        <v>980</v>
      </c>
      <c r="D179" s="311"/>
      <c r="E179" s="311"/>
      <c r="F179" s="334" t="s">
        <v>972</v>
      </c>
      <c r="G179" s="311"/>
      <c r="H179" s="311" t="s">
        <v>1039</v>
      </c>
      <c r="I179" s="311" t="s">
        <v>982</v>
      </c>
      <c r="J179" s="311"/>
      <c r="K179" s="359"/>
    </row>
    <row r="180" s="1" customFormat="1" ht="15" customHeight="1">
      <c r="B180" s="336"/>
      <c r="C180" s="311" t="s">
        <v>991</v>
      </c>
      <c r="D180" s="311"/>
      <c r="E180" s="311"/>
      <c r="F180" s="334" t="s">
        <v>978</v>
      </c>
      <c r="G180" s="311"/>
      <c r="H180" s="311" t="s">
        <v>1039</v>
      </c>
      <c r="I180" s="311" t="s">
        <v>974</v>
      </c>
      <c r="J180" s="311">
        <v>50</v>
      </c>
      <c r="K180" s="359"/>
    </row>
    <row r="181" s="1" customFormat="1" ht="15" customHeight="1">
      <c r="B181" s="336"/>
      <c r="C181" s="311" t="s">
        <v>999</v>
      </c>
      <c r="D181" s="311"/>
      <c r="E181" s="311"/>
      <c r="F181" s="334" t="s">
        <v>978</v>
      </c>
      <c r="G181" s="311"/>
      <c r="H181" s="311" t="s">
        <v>1039</v>
      </c>
      <c r="I181" s="311" t="s">
        <v>974</v>
      </c>
      <c r="J181" s="311">
        <v>50</v>
      </c>
      <c r="K181" s="359"/>
    </row>
    <row r="182" s="1" customFormat="1" ht="15" customHeight="1">
      <c r="B182" s="336"/>
      <c r="C182" s="311" t="s">
        <v>997</v>
      </c>
      <c r="D182" s="311"/>
      <c r="E182" s="311"/>
      <c r="F182" s="334" t="s">
        <v>978</v>
      </c>
      <c r="G182" s="311"/>
      <c r="H182" s="311" t="s">
        <v>1039</v>
      </c>
      <c r="I182" s="311" t="s">
        <v>974</v>
      </c>
      <c r="J182" s="311">
        <v>50</v>
      </c>
      <c r="K182" s="359"/>
    </row>
    <row r="183" s="1" customFormat="1" ht="15" customHeight="1">
      <c r="B183" s="336"/>
      <c r="C183" s="311" t="s">
        <v>151</v>
      </c>
      <c r="D183" s="311"/>
      <c r="E183" s="311"/>
      <c r="F183" s="334" t="s">
        <v>972</v>
      </c>
      <c r="G183" s="311"/>
      <c r="H183" s="311" t="s">
        <v>1040</v>
      </c>
      <c r="I183" s="311" t="s">
        <v>1041</v>
      </c>
      <c r="J183" s="311"/>
      <c r="K183" s="359"/>
    </row>
    <row r="184" s="1" customFormat="1" ht="15" customHeight="1">
      <c r="B184" s="336"/>
      <c r="C184" s="311" t="s">
        <v>60</v>
      </c>
      <c r="D184" s="311"/>
      <c r="E184" s="311"/>
      <c r="F184" s="334" t="s">
        <v>972</v>
      </c>
      <c r="G184" s="311"/>
      <c r="H184" s="311" t="s">
        <v>1042</v>
      </c>
      <c r="I184" s="311" t="s">
        <v>1043</v>
      </c>
      <c r="J184" s="311">
        <v>1</v>
      </c>
      <c r="K184" s="359"/>
    </row>
    <row r="185" s="1" customFormat="1" ht="15" customHeight="1">
      <c r="B185" s="336"/>
      <c r="C185" s="311" t="s">
        <v>56</v>
      </c>
      <c r="D185" s="311"/>
      <c r="E185" s="311"/>
      <c r="F185" s="334" t="s">
        <v>972</v>
      </c>
      <c r="G185" s="311"/>
      <c r="H185" s="311" t="s">
        <v>1044</v>
      </c>
      <c r="I185" s="311" t="s">
        <v>974</v>
      </c>
      <c r="J185" s="311">
        <v>20</v>
      </c>
      <c r="K185" s="359"/>
    </row>
    <row r="186" s="1" customFormat="1" ht="15" customHeight="1">
      <c r="B186" s="336"/>
      <c r="C186" s="311" t="s">
        <v>57</v>
      </c>
      <c r="D186" s="311"/>
      <c r="E186" s="311"/>
      <c r="F186" s="334" t="s">
        <v>972</v>
      </c>
      <c r="G186" s="311"/>
      <c r="H186" s="311" t="s">
        <v>1045</v>
      </c>
      <c r="I186" s="311" t="s">
        <v>974</v>
      </c>
      <c r="J186" s="311">
        <v>255</v>
      </c>
      <c r="K186" s="359"/>
    </row>
    <row r="187" s="1" customFormat="1" ht="15" customHeight="1">
      <c r="B187" s="336"/>
      <c r="C187" s="311" t="s">
        <v>152</v>
      </c>
      <c r="D187" s="311"/>
      <c r="E187" s="311"/>
      <c r="F187" s="334" t="s">
        <v>972</v>
      </c>
      <c r="G187" s="311"/>
      <c r="H187" s="311" t="s">
        <v>936</v>
      </c>
      <c r="I187" s="311" t="s">
        <v>974</v>
      </c>
      <c r="J187" s="311">
        <v>10</v>
      </c>
      <c r="K187" s="359"/>
    </row>
    <row r="188" s="1" customFormat="1" ht="15" customHeight="1">
      <c r="B188" s="336"/>
      <c r="C188" s="311" t="s">
        <v>153</v>
      </c>
      <c r="D188" s="311"/>
      <c r="E188" s="311"/>
      <c r="F188" s="334" t="s">
        <v>972</v>
      </c>
      <c r="G188" s="311"/>
      <c r="H188" s="311" t="s">
        <v>1046</v>
      </c>
      <c r="I188" s="311" t="s">
        <v>1007</v>
      </c>
      <c r="J188" s="311"/>
      <c r="K188" s="359"/>
    </row>
    <row r="189" s="1" customFormat="1" ht="15" customHeight="1">
      <c r="B189" s="336"/>
      <c r="C189" s="311" t="s">
        <v>1047</v>
      </c>
      <c r="D189" s="311"/>
      <c r="E189" s="311"/>
      <c r="F189" s="334" t="s">
        <v>972</v>
      </c>
      <c r="G189" s="311"/>
      <c r="H189" s="311" t="s">
        <v>1048</v>
      </c>
      <c r="I189" s="311" t="s">
        <v>1007</v>
      </c>
      <c r="J189" s="311"/>
      <c r="K189" s="359"/>
    </row>
    <row r="190" s="1" customFormat="1" ht="15" customHeight="1">
      <c r="B190" s="336"/>
      <c r="C190" s="311" t="s">
        <v>1036</v>
      </c>
      <c r="D190" s="311"/>
      <c r="E190" s="311"/>
      <c r="F190" s="334" t="s">
        <v>972</v>
      </c>
      <c r="G190" s="311"/>
      <c r="H190" s="311" t="s">
        <v>1049</v>
      </c>
      <c r="I190" s="311" t="s">
        <v>1007</v>
      </c>
      <c r="J190" s="311"/>
      <c r="K190" s="359"/>
    </row>
    <row r="191" s="1" customFormat="1" ht="15" customHeight="1">
      <c r="B191" s="336"/>
      <c r="C191" s="311" t="s">
        <v>155</v>
      </c>
      <c r="D191" s="311"/>
      <c r="E191" s="311"/>
      <c r="F191" s="334" t="s">
        <v>978</v>
      </c>
      <c r="G191" s="311"/>
      <c r="H191" s="311" t="s">
        <v>1050</v>
      </c>
      <c r="I191" s="311" t="s">
        <v>974</v>
      </c>
      <c r="J191" s="311">
        <v>50</v>
      </c>
      <c r="K191" s="359"/>
    </row>
    <row r="192" s="1" customFormat="1" ht="15" customHeight="1">
      <c r="B192" s="336"/>
      <c r="C192" s="311" t="s">
        <v>1051</v>
      </c>
      <c r="D192" s="311"/>
      <c r="E192" s="311"/>
      <c r="F192" s="334" t="s">
        <v>978</v>
      </c>
      <c r="G192" s="311"/>
      <c r="H192" s="311" t="s">
        <v>1052</v>
      </c>
      <c r="I192" s="311" t="s">
        <v>1053</v>
      </c>
      <c r="J192" s="311"/>
      <c r="K192" s="359"/>
    </row>
    <row r="193" s="1" customFormat="1" ht="15" customHeight="1">
      <c r="B193" s="336"/>
      <c r="C193" s="311" t="s">
        <v>1054</v>
      </c>
      <c r="D193" s="311"/>
      <c r="E193" s="311"/>
      <c r="F193" s="334" t="s">
        <v>978</v>
      </c>
      <c r="G193" s="311"/>
      <c r="H193" s="311" t="s">
        <v>1055</v>
      </c>
      <c r="I193" s="311" t="s">
        <v>1053</v>
      </c>
      <c r="J193" s="311"/>
      <c r="K193" s="359"/>
    </row>
    <row r="194" s="1" customFormat="1" ht="15" customHeight="1">
      <c r="B194" s="336"/>
      <c r="C194" s="311" t="s">
        <v>1056</v>
      </c>
      <c r="D194" s="311"/>
      <c r="E194" s="311"/>
      <c r="F194" s="334" t="s">
        <v>978</v>
      </c>
      <c r="G194" s="311"/>
      <c r="H194" s="311" t="s">
        <v>1057</v>
      </c>
      <c r="I194" s="311" t="s">
        <v>1053</v>
      </c>
      <c r="J194" s="311"/>
      <c r="K194" s="359"/>
    </row>
    <row r="195" s="1" customFormat="1" ht="15" customHeight="1">
      <c r="B195" s="336"/>
      <c r="C195" s="373" t="s">
        <v>1058</v>
      </c>
      <c r="D195" s="311"/>
      <c r="E195" s="311"/>
      <c r="F195" s="334" t="s">
        <v>978</v>
      </c>
      <c r="G195" s="311"/>
      <c r="H195" s="311" t="s">
        <v>1059</v>
      </c>
      <c r="I195" s="311" t="s">
        <v>1060</v>
      </c>
      <c r="J195" s="374" t="s">
        <v>1061</v>
      </c>
      <c r="K195" s="359"/>
    </row>
    <row r="196" s="18" customFormat="1" ht="15" customHeight="1">
      <c r="B196" s="375"/>
      <c r="C196" s="376" t="s">
        <v>1062</v>
      </c>
      <c r="D196" s="377"/>
      <c r="E196" s="377"/>
      <c r="F196" s="378" t="s">
        <v>978</v>
      </c>
      <c r="G196" s="377"/>
      <c r="H196" s="377" t="s">
        <v>1063</v>
      </c>
      <c r="I196" s="377" t="s">
        <v>1060</v>
      </c>
      <c r="J196" s="379" t="s">
        <v>1061</v>
      </c>
      <c r="K196" s="380"/>
    </row>
    <row r="197" s="1" customFormat="1" ht="15" customHeight="1">
      <c r="B197" s="336"/>
      <c r="C197" s="373" t="s">
        <v>45</v>
      </c>
      <c r="D197" s="311"/>
      <c r="E197" s="311"/>
      <c r="F197" s="334" t="s">
        <v>972</v>
      </c>
      <c r="G197" s="311"/>
      <c r="H197" s="308" t="s">
        <v>1064</v>
      </c>
      <c r="I197" s="311" t="s">
        <v>1065</v>
      </c>
      <c r="J197" s="311"/>
      <c r="K197" s="359"/>
    </row>
    <row r="198" s="1" customFormat="1" ht="15" customHeight="1">
      <c r="B198" s="336"/>
      <c r="C198" s="373" t="s">
        <v>1066</v>
      </c>
      <c r="D198" s="311"/>
      <c r="E198" s="311"/>
      <c r="F198" s="334" t="s">
        <v>972</v>
      </c>
      <c r="G198" s="311"/>
      <c r="H198" s="311" t="s">
        <v>1067</v>
      </c>
      <c r="I198" s="311" t="s">
        <v>1007</v>
      </c>
      <c r="J198" s="311"/>
      <c r="K198" s="359"/>
    </row>
    <row r="199" s="1" customFormat="1" ht="15" customHeight="1">
      <c r="B199" s="336"/>
      <c r="C199" s="373" t="s">
        <v>1068</v>
      </c>
      <c r="D199" s="311"/>
      <c r="E199" s="311"/>
      <c r="F199" s="334" t="s">
        <v>972</v>
      </c>
      <c r="G199" s="311"/>
      <c r="H199" s="311" t="s">
        <v>1069</v>
      </c>
      <c r="I199" s="311" t="s">
        <v>1007</v>
      </c>
      <c r="J199" s="311"/>
      <c r="K199" s="359"/>
    </row>
    <row r="200" s="1" customFormat="1" ht="15" customHeight="1">
      <c r="B200" s="336"/>
      <c r="C200" s="373" t="s">
        <v>1070</v>
      </c>
      <c r="D200" s="311"/>
      <c r="E200" s="311"/>
      <c r="F200" s="334" t="s">
        <v>978</v>
      </c>
      <c r="G200" s="311"/>
      <c r="H200" s="311" t="s">
        <v>1071</v>
      </c>
      <c r="I200" s="311" t="s">
        <v>1007</v>
      </c>
      <c r="J200" s="311"/>
      <c r="K200" s="359"/>
    </row>
    <row r="201" s="1" customFormat="1" ht="15" customHeight="1">
      <c r="B201" s="365"/>
      <c r="C201" s="381"/>
      <c r="D201" s="366"/>
      <c r="E201" s="366"/>
      <c r="F201" s="366"/>
      <c r="G201" s="366"/>
      <c r="H201" s="366"/>
      <c r="I201" s="366"/>
      <c r="J201" s="366"/>
      <c r="K201" s="367"/>
    </row>
    <row r="202" s="1" customFormat="1" ht="18.75" customHeight="1">
      <c r="B202" s="347"/>
      <c r="C202" s="357"/>
      <c r="D202" s="357"/>
      <c r="E202" s="357"/>
      <c r="F202" s="368"/>
      <c r="G202" s="357"/>
      <c r="H202" s="357"/>
      <c r="I202" s="357"/>
      <c r="J202" s="357"/>
      <c r="K202" s="347"/>
    </row>
    <row r="203" s="1" customFormat="1" ht="18.75" customHeight="1">
      <c r="B203" s="319"/>
      <c r="C203" s="319"/>
      <c r="D203" s="319"/>
      <c r="E203" s="319"/>
      <c r="F203" s="319"/>
      <c r="G203" s="319"/>
      <c r="H203" s="319"/>
      <c r="I203" s="319"/>
      <c r="J203" s="319"/>
      <c r="K203" s="319"/>
    </row>
    <row r="204" s="1" customFormat="1" ht="13.5">
      <c r="B204" s="298"/>
      <c r="C204" s="299"/>
      <c r="D204" s="299"/>
      <c r="E204" s="299"/>
      <c r="F204" s="299"/>
      <c r="G204" s="299"/>
      <c r="H204" s="299"/>
      <c r="I204" s="299"/>
      <c r="J204" s="299"/>
      <c r="K204" s="300"/>
    </row>
    <row r="205" s="1" customFormat="1" ht="21" customHeight="1">
      <c r="B205" s="301"/>
      <c r="C205" s="302" t="s">
        <v>1072</v>
      </c>
      <c r="D205" s="302"/>
      <c r="E205" s="302"/>
      <c r="F205" s="302"/>
      <c r="G205" s="302"/>
      <c r="H205" s="302"/>
      <c r="I205" s="302"/>
      <c r="J205" s="302"/>
      <c r="K205" s="303"/>
    </row>
    <row r="206" s="1" customFormat="1" ht="25.5" customHeight="1">
      <c r="B206" s="301"/>
      <c r="C206" s="382" t="s">
        <v>1073</v>
      </c>
      <c r="D206" s="382"/>
      <c r="E206" s="382"/>
      <c r="F206" s="382" t="s">
        <v>1074</v>
      </c>
      <c r="G206" s="383"/>
      <c r="H206" s="382" t="s">
        <v>1075</v>
      </c>
      <c r="I206" s="382"/>
      <c r="J206" s="382"/>
      <c r="K206" s="303"/>
    </row>
    <row r="207" s="1" customFormat="1" ht="5.25" customHeight="1">
      <c r="B207" s="336"/>
      <c r="C207" s="331"/>
      <c r="D207" s="331"/>
      <c r="E207" s="331"/>
      <c r="F207" s="331"/>
      <c r="G207" s="357"/>
      <c r="H207" s="331"/>
      <c r="I207" s="331"/>
      <c r="J207" s="331"/>
      <c r="K207" s="359"/>
    </row>
    <row r="208" s="1" customFormat="1" ht="15" customHeight="1">
      <c r="B208" s="336"/>
      <c r="C208" s="311" t="s">
        <v>1065</v>
      </c>
      <c r="D208" s="311"/>
      <c r="E208" s="311"/>
      <c r="F208" s="334" t="s">
        <v>46</v>
      </c>
      <c r="G208" s="311"/>
      <c r="H208" s="311" t="s">
        <v>1076</v>
      </c>
      <c r="I208" s="311"/>
      <c r="J208" s="311"/>
      <c r="K208" s="359"/>
    </row>
    <row r="209" s="1" customFormat="1" ht="15" customHeight="1">
      <c r="B209" s="336"/>
      <c r="C209" s="311"/>
      <c r="D209" s="311"/>
      <c r="E209" s="311"/>
      <c r="F209" s="334" t="s">
        <v>47</v>
      </c>
      <c r="G209" s="311"/>
      <c r="H209" s="311" t="s">
        <v>1077</v>
      </c>
      <c r="I209" s="311"/>
      <c r="J209" s="311"/>
      <c r="K209" s="359"/>
    </row>
    <row r="210" s="1" customFormat="1" ht="15" customHeight="1">
      <c r="B210" s="336"/>
      <c r="C210" s="311"/>
      <c r="D210" s="311"/>
      <c r="E210" s="311"/>
      <c r="F210" s="334" t="s">
        <v>50</v>
      </c>
      <c r="G210" s="311"/>
      <c r="H210" s="311" t="s">
        <v>1078</v>
      </c>
      <c r="I210" s="311"/>
      <c r="J210" s="311"/>
      <c r="K210" s="359"/>
    </row>
    <row r="211" s="1" customFormat="1" ht="15" customHeight="1">
      <c r="B211" s="336"/>
      <c r="C211" s="311"/>
      <c r="D211" s="311"/>
      <c r="E211" s="311"/>
      <c r="F211" s="334" t="s">
        <v>48</v>
      </c>
      <c r="G211" s="311"/>
      <c r="H211" s="311" t="s">
        <v>1079</v>
      </c>
      <c r="I211" s="311"/>
      <c r="J211" s="311"/>
      <c r="K211" s="359"/>
    </row>
    <row r="212" s="1" customFormat="1" ht="15" customHeight="1">
      <c r="B212" s="336"/>
      <c r="C212" s="311"/>
      <c r="D212" s="311"/>
      <c r="E212" s="311"/>
      <c r="F212" s="334" t="s">
        <v>49</v>
      </c>
      <c r="G212" s="311"/>
      <c r="H212" s="311" t="s">
        <v>1080</v>
      </c>
      <c r="I212" s="311"/>
      <c r="J212" s="311"/>
      <c r="K212" s="359"/>
    </row>
    <row r="213" s="1" customFormat="1" ht="15" customHeight="1">
      <c r="B213" s="336"/>
      <c r="C213" s="311"/>
      <c r="D213" s="311"/>
      <c r="E213" s="311"/>
      <c r="F213" s="334"/>
      <c r="G213" s="311"/>
      <c r="H213" s="311"/>
      <c r="I213" s="311"/>
      <c r="J213" s="311"/>
      <c r="K213" s="359"/>
    </row>
    <row r="214" s="1" customFormat="1" ht="15" customHeight="1">
      <c r="B214" s="336"/>
      <c r="C214" s="311" t="s">
        <v>1019</v>
      </c>
      <c r="D214" s="311"/>
      <c r="E214" s="311"/>
      <c r="F214" s="334" t="s">
        <v>81</v>
      </c>
      <c r="G214" s="311"/>
      <c r="H214" s="311" t="s">
        <v>1081</v>
      </c>
      <c r="I214" s="311"/>
      <c r="J214" s="311"/>
      <c r="K214" s="359"/>
    </row>
    <row r="215" s="1" customFormat="1" ht="15" customHeight="1">
      <c r="B215" s="336"/>
      <c r="C215" s="311"/>
      <c r="D215" s="311"/>
      <c r="E215" s="311"/>
      <c r="F215" s="334" t="s">
        <v>917</v>
      </c>
      <c r="G215" s="311"/>
      <c r="H215" s="311" t="s">
        <v>918</v>
      </c>
      <c r="I215" s="311"/>
      <c r="J215" s="311"/>
      <c r="K215" s="359"/>
    </row>
    <row r="216" s="1" customFormat="1" ht="15" customHeight="1">
      <c r="B216" s="336"/>
      <c r="C216" s="311"/>
      <c r="D216" s="311"/>
      <c r="E216" s="311"/>
      <c r="F216" s="334" t="s">
        <v>915</v>
      </c>
      <c r="G216" s="311"/>
      <c r="H216" s="311" t="s">
        <v>1082</v>
      </c>
      <c r="I216" s="311"/>
      <c r="J216" s="311"/>
      <c r="K216" s="359"/>
    </row>
    <row r="217" s="1" customFormat="1" ht="15" customHeight="1">
      <c r="B217" s="384"/>
      <c r="C217" s="311"/>
      <c r="D217" s="311"/>
      <c r="E217" s="311"/>
      <c r="F217" s="334" t="s">
        <v>126</v>
      </c>
      <c r="G217" s="373"/>
      <c r="H217" s="363" t="s">
        <v>127</v>
      </c>
      <c r="I217" s="363"/>
      <c r="J217" s="363"/>
      <c r="K217" s="385"/>
    </row>
    <row r="218" s="1" customFormat="1" ht="15" customHeight="1">
      <c r="B218" s="384"/>
      <c r="C218" s="311"/>
      <c r="D218" s="311"/>
      <c r="E218" s="311"/>
      <c r="F218" s="334" t="s">
        <v>919</v>
      </c>
      <c r="G218" s="373"/>
      <c r="H218" s="363" t="s">
        <v>845</v>
      </c>
      <c r="I218" s="363"/>
      <c r="J218" s="363"/>
      <c r="K218" s="385"/>
    </row>
    <row r="219" s="1" customFormat="1" ht="15" customHeight="1">
      <c r="B219" s="384"/>
      <c r="C219" s="311"/>
      <c r="D219" s="311"/>
      <c r="E219" s="311"/>
      <c r="F219" s="334"/>
      <c r="G219" s="373"/>
      <c r="H219" s="363"/>
      <c r="I219" s="363"/>
      <c r="J219" s="363"/>
      <c r="K219" s="385"/>
    </row>
    <row r="220" s="1" customFormat="1" ht="15" customHeight="1">
      <c r="B220" s="384"/>
      <c r="C220" s="311" t="s">
        <v>1043</v>
      </c>
      <c r="D220" s="311"/>
      <c r="E220" s="311"/>
      <c r="F220" s="334">
        <v>1</v>
      </c>
      <c r="G220" s="373"/>
      <c r="H220" s="363" t="s">
        <v>1083</v>
      </c>
      <c r="I220" s="363"/>
      <c r="J220" s="363"/>
      <c r="K220" s="385"/>
    </row>
    <row r="221" s="1" customFormat="1" ht="15" customHeight="1">
      <c r="B221" s="384"/>
      <c r="C221" s="311"/>
      <c r="D221" s="311"/>
      <c r="E221" s="311"/>
      <c r="F221" s="334">
        <v>2</v>
      </c>
      <c r="G221" s="373"/>
      <c r="H221" s="363" t="s">
        <v>1084</v>
      </c>
      <c r="I221" s="363"/>
      <c r="J221" s="363"/>
      <c r="K221" s="385"/>
    </row>
    <row r="222" s="1" customFormat="1" ht="15" customHeight="1">
      <c r="B222" s="384"/>
      <c r="C222" s="311"/>
      <c r="D222" s="311"/>
      <c r="E222" s="311"/>
      <c r="F222" s="334">
        <v>3</v>
      </c>
      <c r="G222" s="373"/>
      <c r="H222" s="363" t="s">
        <v>1085</v>
      </c>
      <c r="I222" s="363"/>
      <c r="J222" s="363"/>
      <c r="K222" s="385"/>
    </row>
    <row r="223" s="1" customFormat="1" ht="15" customHeight="1">
      <c r="B223" s="384"/>
      <c r="C223" s="311"/>
      <c r="D223" s="311"/>
      <c r="E223" s="311"/>
      <c r="F223" s="334">
        <v>4</v>
      </c>
      <c r="G223" s="373"/>
      <c r="H223" s="363" t="s">
        <v>1086</v>
      </c>
      <c r="I223" s="363"/>
      <c r="J223" s="363"/>
      <c r="K223" s="385"/>
    </row>
    <row r="224" s="1" customFormat="1" ht="12.75" customHeight="1">
      <c r="B224" s="386"/>
      <c r="C224" s="387"/>
      <c r="D224" s="387"/>
      <c r="E224" s="387"/>
      <c r="F224" s="387"/>
      <c r="G224" s="387"/>
      <c r="H224" s="387"/>
      <c r="I224" s="387"/>
      <c r="J224" s="387"/>
      <c r="K224" s="38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  <_dlc_DocId xmlns="85f4b5cc-4033-44c7-b405-f5eed34c8154">HCUZCRXN6NH5-581495652-25302</_dlc_DocId>
    <_dlc_DocIdUrl xmlns="85f4b5cc-4033-44c7-b405-f5eed34c8154">
      <Url>https://spucr.sharepoint.com/sites/Portal/544101/_layouts/15/DocIdRedir.aspx?ID=HCUZCRXN6NH5-581495652-25302</Url>
      <Description>HCUZCRXN6NH5-581495652-25302</Description>
    </_dlc_DocIdUrl>
  </documentManagement>
</p:properties>
</file>

<file path=customXml/itemProps1.xml><?xml version="1.0" encoding="utf-8"?>
<ds:datastoreItem xmlns:ds="http://schemas.openxmlformats.org/officeDocument/2006/customXml" ds:itemID="{1388E263-F7F6-42FC-8C6C-2756102BAA3A}"/>
</file>

<file path=customXml/itemProps2.xml><?xml version="1.0" encoding="utf-8"?>
<ds:datastoreItem xmlns:ds="http://schemas.openxmlformats.org/officeDocument/2006/customXml" ds:itemID="{00E4FF47-E6A1-47B9-90CD-1D19B101ABD0}"/>
</file>

<file path=customXml/itemProps3.xml><?xml version="1.0" encoding="utf-8"?>
<ds:datastoreItem xmlns:ds="http://schemas.openxmlformats.org/officeDocument/2006/customXml" ds:itemID="{4FE85AB8-2E6C-4FA6-8D0D-5E40488F07BF}"/>
</file>

<file path=customXml/itemProps4.xml><?xml version="1.0" encoding="utf-8"?>
<ds:datastoreItem xmlns:ds="http://schemas.openxmlformats.org/officeDocument/2006/customXml" ds:itemID="{D078A627-79E4-431A-A495-F241EC57D2B8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ADMINISTRATOR\Tomas</dc:creator>
  <cp:lastModifiedBy>ADMINISTRATOR\Tomas</cp:lastModifiedBy>
  <dcterms:created xsi:type="dcterms:W3CDTF">2024-12-13T11:41:38Z</dcterms:created>
  <dcterms:modified xsi:type="dcterms:W3CDTF">2024-12-13T11:42:00Z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75b5ec78-7422-4c28-87f7-7610c8121989</vt:lpwstr>
  </property>
  <property fmtid="{D5CDD505-2E9C-101B-9397-08002B2CF9AE}" pid="4" name="MediaServiceImageTags">
    <vt:lpwstr/>
  </property>
</Properties>
</file>